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KECAMATAN DUDUKSAMPEYAN\KEC. DDS\2025\"/>
    </mc:Choice>
  </mc:AlternateContent>
  <xr:revisionPtr revIDLastSave="0" documentId="13_ncr:1_{24FF32E2-320F-45FD-9728-8CBD3FE04BC0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E.81" sheetId="1" r:id="rId1"/>
  </sheets>
  <definedNames>
    <definedName name="_xlnm._FilterDatabase" localSheetId="0" hidden="1">E.81!$A$13:$AE$70</definedName>
  </definedNames>
  <calcPr calcId="191029"/>
  <extLst>
    <ext uri="GoogleSheetsCustomDataVersion2">
      <go:sheetsCustomData xmlns:go="http://customooxmlschemas.google.com/" r:id="rId5" roundtripDataChecksum="uhd5YyyecHnEAm6a4uxfqLJPwnsOMq6961IfgnUn+3A="/>
    </ext>
  </extLst>
</workbook>
</file>

<file path=xl/calcChain.xml><?xml version="1.0" encoding="utf-8"?>
<calcChain xmlns="http://schemas.openxmlformats.org/spreadsheetml/2006/main">
  <c r="Q66" i="1" l="1"/>
  <c r="M25" i="1" l="1"/>
  <c r="K34" i="1"/>
  <c r="U34" i="1" l="1"/>
  <c r="U28" i="1"/>
  <c r="U25" i="1"/>
  <c r="S39" i="1" l="1"/>
  <c r="S34" i="1"/>
  <c r="S28" i="1"/>
  <c r="Q52" i="1" l="1"/>
  <c r="Q39" i="1"/>
  <c r="Q34" i="1"/>
  <c r="Q28" i="1"/>
  <c r="Q25" i="1"/>
  <c r="Q17" i="1"/>
  <c r="Q16" i="1" l="1"/>
  <c r="V38" i="1"/>
  <c r="Z38" i="1" s="1"/>
  <c r="AB38" i="1" s="1"/>
  <c r="O34" i="1" l="1"/>
  <c r="W41" i="1"/>
  <c r="Y41" i="1" s="1"/>
  <c r="W38" i="1"/>
  <c r="Y38" i="1" s="1"/>
  <c r="O25" i="1"/>
  <c r="M52" i="1"/>
  <c r="M39" i="1"/>
  <c r="M34" i="1"/>
  <c r="AA41" i="1" l="1"/>
  <c r="AC41" i="1" s="1"/>
  <c r="AA38" i="1"/>
  <c r="AC38" i="1" s="1"/>
  <c r="W35" i="1"/>
  <c r="T65" i="1"/>
  <c r="T51" i="1"/>
  <c r="V16" i="1"/>
  <c r="U66" i="1"/>
  <c r="U65" i="1" s="1"/>
  <c r="U61" i="1"/>
  <c r="U59" i="1"/>
  <c r="U52" i="1"/>
  <c r="U51" i="1" s="1"/>
  <c r="U46" i="1"/>
  <c r="U45" i="1" s="1"/>
  <c r="U39" i="1"/>
  <c r="U17" i="1"/>
  <c r="U16" i="1" l="1"/>
  <c r="U58" i="1"/>
  <c r="X56" i="1"/>
  <c r="X57" i="1" s="1"/>
  <c r="Z51" i="1"/>
  <c r="AB51" i="1" s="1"/>
  <c r="AB56" i="1" s="1"/>
  <c r="AB57" i="1" s="1"/>
  <c r="Z16" i="1"/>
  <c r="Z43" i="1" s="1"/>
  <c r="Z44" i="1" s="1"/>
  <c r="X16" i="1"/>
  <c r="X43" i="1" s="1"/>
  <c r="X44" i="1" s="1"/>
  <c r="N65" i="1"/>
  <c r="V65" i="1" s="1"/>
  <c r="X65" i="1" s="1"/>
  <c r="X69" i="1" s="1"/>
  <c r="X70" i="1" s="1"/>
  <c r="N58" i="1"/>
  <c r="X58" i="1" s="1"/>
  <c r="X63" i="1" s="1"/>
  <c r="X64" i="1" s="1"/>
  <c r="N51" i="1"/>
  <c r="V51" i="1" s="1"/>
  <c r="X51" i="1" s="1"/>
  <c r="N45" i="1"/>
  <c r="V45" i="1" s="1"/>
  <c r="V66" i="1"/>
  <c r="Z66" i="1" s="1"/>
  <c r="AB66" i="1" s="1"/>
  <c r="X61" i="1"/>
  <c r="V59" i="1"/>
  <c r="Z59" i="1" s="1"/>
  <c r="AB59" i="1" s="1"/>
  <c r="V52" i="1"/>
  <c r="Z52" i="1" s="1"/>
  <c r="AB52" i="1" s="1"/>
  <c r="V46" i="1"/>
  <c r="Z46" i="1" s="1"/>
  <c r="AB46" i="1" s="1"/>
  <c r="V39" i="1"/>
  <c r="X39" i="1" s="1"/>
  <c r="X34" i="1"/>
  <c r="V28" i="1"/>
  <c r="X28" i="1" s="1"/>
  <c r="V25" i="1"/>
  <c r="X25" i="1" s="1"/>
  <c r="V17" i="1"/>
  <c r="Z17" i="1" s="1"/>
  <c r="AB17" i="1" s="1"/>
  <c r="S66" i="1"/>
  <c r="S65" i="1" s="1"/>
  <c r="S61" i="1"/>
  <c r="S59" i="1"/>
  <c r="S52" i="1"/>
  <c r="S51" i="1" s="1"/>
  <c r="S46" i="1"/>
  <c r="S45" i="1" s="1"/>
  <c r="S25" i="1"/>
  <c r="S17" i="1"/>
  <c r="S16" i="1" l="1"/>
  <c r="U15" i="1"/>
  <c r="S58" i="1"/>
  <c r="Z65" i="1"/>
  <c r="Z61" i="1"/>
  <c r="AB61" i="1" s="1"/>
  <c r="Z56" i="1"/>
  <c r="Z57" i="1" s="1"/>
  <c r="X45" i="1"/>
  <c r="X49" i="1" s="1"/>
  <c r="X50" i="1" s="1"/>
  <c r="Z45" i="1"/>
  <c r="AB16" i="1"/>
  <c r="AB43" i="1" s="1"/>
  <c r="AB44" i="1" s="1"/>
  <c r="X17" i="1"/>
  <c r="X46" i="1"/>
  <c r="X59" i="1"/>
  <c r="X66" i="1"/>
  <c r="Z28" i="1"/>
  <c r="Z58" i="1"/>
  <c r="X52" i="1"/>
  <c r="Z39" i="1"/>
  <c r="AB39" i="1" s="1"/>
  <c r="Z34" i="1"/>
  <c r="AB34" i="1" s="1"/>
  <c r="V15" i="1"/>
  <c r="Z25" i="1"/>
  <c r="AB25" i="1" s="1"/>
  <c r="S15" i="1" l="1"/>
  <c r="S72" i="1" s="1"/>
  <c r="U72" i="1"/>
  <c r="Z69" i="1"/>
  <c r="Z70" i="1" s="1"/>
  <c r="AB65" i="1"/>
  <c r="AB69" i="1" s="1"/>
  <c r="AB70" i="1" s="1"/>
  <c r="AB58" i="1"/>
  <c r="AB63" i="1" s="1"/>
  <c r="AB64" i="1" s="1"/>
  <c r="Z63" i="1"/>
  <c r="Z64" i="1" s="1"/>
  <c r="AB45" i="1"/>
  <c r="AB49" i="1" s="1"/>
  <c r="AB50" i="1" s="1"/>
  <c r="Z49" i="1"/>
  <c r="Z50" i="1" s="1"/>
  <c r="X15" i="1"/>
  <c r="X73" i="1" s="1"/>
  <c r="Z15" i="1"/>
  <c r="AB15" i="1" s="1"/>
  <c r="AB73" i="1" s="1"/>
  <c r="AB28" i="1"/>
  <c r="AC28" i="1"/>
  <c r="AB53" i="1"/>
  <c r="AB42" i="1"/>
  <c r="AB40" i="1"/>
  <c r="AB30" i="1"/>
  <c r="AB31" i="1"/>
  <c r="AB29" i="1"/>
  <c r="AB26" i="1"/>
  <c r="X53" i="1"/>
  <c r="X42" i="1"/>
  <c r="X40" i="1"/>
  <c r="X30" i="1"/>
  <c r="X31" i="1"/>
  <c r="X29" i="1"/>
  <c r="X26" i="1"/>
  <c r="V68" i="1"/>
  <c r="Z68" i="1" s="1"/>
  <c r="AB68" i="1" s="1"/>
  <c r="V67" i="1"/>
  <c r="Z67" i="1" s="1"/>
  <c r="AB67" i="1" s="1"/>
  <c r="V62" i="1"/>
  <c r="Z62" i="1" s="1"/>
  <c r="AB62" i="1" s="1"/>
  <c r="V60" i="1"/>
  <c r="Z60" i="1" s="1"/>
  <c r="AB60" i="1" s="1"/>
  <c r="V55" i="1"/>
  <c r="V54" i="1"/>
  <c r="Z54" i="1" s="1"/>
  <c r="AB54" i="1" s="1"/>
  <c r="V48" i="1"/>
  <c r="Z48" i="1" s="1"/>
  <c r="AB48" i="1" s="1"/>
  <c r="V47" i="1"/>
  <c r="Z47" i="1" s="1"/>
  <c r="AB47" i="1" s="1"/>
  <c r="V37" i="1"/>
  <c r="Z37" i="1" s="1"/>
  <c r="AB37" i="1" s="1"/>
  <c r="V36" i="1"/>
  <c r="Z36" i="1" s="1"/>
  <c r="AB36" i="1" s="1"/>
  <c r="V35" i="1"/>
  <c r="Z35" i="1" s="1"/>
  <c r="AB35" i="1" s="1"/>
  <c r="V33" i="1"/>
  <c r="Z33" i="1" s="1"/>
  <c r="AB33" i="1" s="1"/>
  <c r="V32" i="1"/>
  <c r="Z32" i="1" s="1"/>
  <c r="AB32" i="1" s="1"/>
  <c r="V27" i="1"/>
  <c r="X27" i="1" s="1"/>
  <c r="V19" i="1"/>
  <c r="X19" i="1" s="1"/>
  <c r="V20" i="1"/>
  <c r="Z20" i="1" s="1"/>
  <c r="AB20" i="1" s="1"/>
  <c r="V21" i="1"/>
  <c r="Z21" i="1" s="1"/>
  <c r="AB21" i="1" s="1"/>
  <c r="V22" i="1"/>
  <c r="X22" i="1" s="1"/>
  <c r="V23" i="1"/>
  <c r="Z23" i="1" s="1"/>
  <c r="AB23" i="1" s="1"/>
  <c r="V24" i="1"/>
  <c r="X24" i="1" s="1"/>
  <c r="V18" i="1"/>
  <c r="Z18" i="1" s="1"/>
  <c r="AB18" i="1" s="1"/>
  <c r="X67" i="1" l="1"/>
  <c r="Z19" i="1"/>
  <c r="AB19" i="1" s="1"/>
  <c r="X62" i="1"/>
  <c r="X60" i="1"/>
  <c r="Z55" i="1"/>
  <c r="AB55" i="1" s="1"/>
  <c r="X54" i="1"/>
  <c r="X37" i="1"/>
  <c r="X36" i="1"/>
  <c r="X35" i="1"/>
  <c r="X33" i="1"/>
  <c r="X32" i="1"/>
  <c r="Z27" i="1"/>
  <c r="AB27" i="1" s="1"/>
  <c r="Z24" i="1"/>
  <c r="AB24" i="1" s="1"/>
  <c r="X23" i="1"/>
  <c r="Z22" i="1"/>
  <c r="AB22" i="1" s="1"/>
  <c r="X21" i="1"/>
  <c r="AC48" i="1"/>
  <c r="AC18" i="1"/>
  <c r="I17" i="1"/>
  <c r="I66" i="1"/>
  <c r="I65" i="1" s="1"/>
  <c r="I61" i="1"/>
  <c r="I59" i="1"/>
  <c r="I52" i="1"/>
  <c r="I51" i="1" s="1"/>
  <c r="I46" i="1"/>
  <c r="I45" i="1" s="1"/>
  <c r="I39" i="1"/>
  <c r="I34" i="1"/>
  <c r="I28" i="1"/>
  <c r="I25" i="1"/>
  <c r="K46" i="1"/>
  <c r="K45" i="1" s="1"/>
  <c r="W20" i="1"/>
  <c r="AA20" i="1" s="1"/>
  <c r="AC20" i="1" s="1"/>
  <c r="O17" i="1"/>
  <c r="M17" i="1"/>
  <c r="K17" i="1"/>
  <c r="W68" i="1"/>
  <c r="Y68" i="1" s="1"/>
  <c r="W67" i="1"/>
  <c r="AA67" i="1" s="1"/>
  <c r="AC67" i="1" s="1"/>
  <c r="W62" i="1"/>
  <c r="AA62" i="1" s="1"/>
  <c r="AC62" i="1" s="1"/>
  <c r="W60" i="1"/>
  <c r="Y60" i="1" s="1"/>
  <c r="W54" i="1"/>
  <c r="Y54" i="1" s="1"/>
  <c r="W55" i="1"/>
  <c r="Y55" i="1" s="1"/>
  <c r="W53" i="1"/>
  <c r="AA53" i="1" s="1"/>
  <c r="AC53" i="1" s="1"/>
  <c r="W47" i="1"/>
  <c r="Y47" i="1" s="1"/>
  <c r="W42" i="1"/>
  <c r="Y42" i="1" s="1"/>
  <c r="W40" i="1"/>
  <c r="AA40" i="1" s="1"/>
  <c r="AC40" i="1" s="1"/>
  <c r="W37" i="1"/>
  <c r="Y37" i="1" s="1"/>
  <c r="W36" i="1"/>
  <c r="AA36" i="1" s="1"/>
  <c r="AC36" i="1" s="1"/>
  <c r="AA35" i="1"/>
  <c r="AC35" i="1" s="1"/>
  <c r="W30" i="1"/>
  <c r="Y30" i="1" s="1"/>
  <c r="W31" i="1"/>
  <c r="AA31" i="1" s="1"/>
  <c r="AC31" i="1" s="1"/>
  <c r="W32" i="1"/>
  <c r="Y32" i="1" s="1"/>
  <c r="W33" i="1"/>
  <c r="AA33" i="1" s="1"/>
  <c r="AC33" i="1" s="1"/>
  <c r="W29" i="1"/>
  <c r="AA29" i="1" s="1"/>
  <c r="AC29" i="1" s="1"/>
  <c r="W27" i="1"/>
  <c r="AA27" i="1" s="1"/>
  <c r="AC27" i="1" s="1"/>
  <c r="W26" i="1"/>
  <c r="Y26" i="1" s="1"/>
  <c r="W21" i="1"/>
  <c r="AA21" i="1" s="1"/>
  <c r="AC21" i="1" s="1"/>
  <c r="W22" i="1"/>
  <c r="Y22" i="1" s="1"/>
  <c r="W23" i="1"/>
  <c r="AA23" i="1" s="1"/>
  <c r="AC23" i="1" s="1"/>
  <c r="W24" i="1"/>
  <c r="AA24" i="1" s="1"/>
  <c r="AC24" i="1" s="1"/>
  <c r="W19" i="1"/>
  <c r="AA19" i="1" s="1"/>
  <c r="AC19" i="1" s="1"/>
  <c r="Q46" i="1"/>
  <c r="Q45" i="1" s="1"/>
  <c r="Q51" i="1"/>
  <c r="Q59" i="1"/>
  <c r="Q61" i="1"/>
  <c r="Q65" i="1"/>
  <c r="O28" i="1"/>
  <c r="W28" i="1" s="1"/>
  <c r="O39" i="1"/>
  <c r="O46" i="1"/>
  <c r="O45" i="1" s="1"/>
  <c r="O52" i="1"/>
  <c r="O51" i="1" s="1"/>
  <c r="O59" i="1"/>
  <c r="O58" i="1" s="1"/>
  <c r="O61" i="1"/>
  <c r="O66" i="1"/>
  <c r="M46" i="1"/>
  <c r="M45" i="1" s="1"/>
  <c r="M51" i="1"/>
  <c r="M59" i="1"/>
  <c r="M61" i="1"/>
  <c r="M66" i="1"/>
  <c r="M65" i="1" s="1"/>
  <c r="K66" i="1"/>
  <c r="K65" i="1" s="1"/>
  <c r="K61" i="1"/>
  <c r="K59" i="1"/>
  <c r="K52" i="1"/>
  <c r="K51" i="1" s="1"/>
  <c r="K39" i="1"/>
  <c r="K28" i="1"/>
  <c r="K25" i="1"/>
  <c r="Q58" i="1" l="1"/>
  <c r="W66" i="1"/>
  <c r="Y66" i="1" s="1"/>
  <c r="W61" i="1"/>
  <c r="Y61" i="1" s="1"/>
  <c r="W34" i="1"/>
  <c r="Y34" i="1" s="1"/>
  <c r="W45" i="1"/>
  <c r="Y45" i="1" s="1"/>
  <c r="Y49" i="1" s="1"/>
  <c r="Y50" i="1" s="1"/>
  <c r="AA28" i="1"/>
  <c r="M58" i="1"/>
  <c r="W46" i="1"/>
  <c r="Y46" i="1" s="1"/>
  <c r="M16" i="1"/>
  <c r="W25" i="1"/>
  <c r="AA25" i="1" s="1"/>
  <c r="AC25" i="1" s="1"/>
  <c r="O16" i="1"/>
  <c r="W58" i="1"/>
  <c r="W39" i="1"/>
  <c r="AA39" i="1" s="1"/>
  <c r="AC39" i="1" s="1"/>
  <c r="W52" i="1"/>
  <c r="Y52" i="1" s="1"/>
  <c r="Y67" i="1"/>
  <c r="I16" i="1"/>
  <c r="W51" i="1"/>
  <c r="Y51" i="1" s="1"/>
  <c r="Y56" i="1" s="1"/>
  <c r="Y57" i="1" s="1"/>
  <c r="AA22" i="1"/>
  <c r="AC22" i="1" s="1"/>
  <c r="Y36" i="1"/>
  <c r="AA60" i="1"/>
  <c r="AC60" i="1" s="1"/>
  <c r="AA55" i="1"/>
  <c r="AC55" i="1" s="1"/>
  <c r="AA54" i="1"/>
  <c r="AC54" i="1" s="1"/>
  <c r="Y53" i="1"/>
  <c r="AA47" i="1"/>
  <c r="AC47" i="1" s="1"/>
  <c r="Y40" i="1"/>
  <c r="Y31" i="1"/>
  <c r="AA26" i="1"/>
  <c r="AC26" i="1" s="1"/>
  <c r="Y21" i="1"/>
  <c r="Y19" i="1"/>
  <c r="I58" i="1"/>
  <c r="K58" i="1"/>
  <c r="O65" i="1"/>
  <c r="W65" i="1" s="1"/>
  <c r="Y24" i="1"/>
  <c r="Y29" i="1"/>
  <c r="Y62" i="1"/>
  <c r="AA37" i="1"/>
  <c r="AC37" i="1" s="1"/>
  <c r="W17" i="1"/>
  <c r="Y17" i="1" s="1"/>
  <c r="Y23" i="1"/>
  <c r="Y33" i="1"/>
  <c r="AA42" i="1"/>
  <c r="AC42" i="1" s="1"/>
  <c r="AA32" i="1"/>
  <c r="AC32" i="1" s="1"/>
  <c r="AA68" i="1"/>
  <c r="AC68" i="1" s="1"/>
  <c r="AA30" i="1"/>
  <c r="AC30" i="1" s="1"/>
  <c r="W59" i="1"/>
  <c r="Y27" i="1"/>
  <c r="Y35" i="1"/>
  <c r="K16" i="1"/>
  <c r="K15" i="1" s="1"/>
  <c r="AB74" i="1"/>
  <c r="X74" i="1"/>
  <c r="M15" i="1" l="1"/>
  <c r="AA45" i="1"/>
  <c r="AC45" i="1" s="1"/>
  <c r="AC49" i="1" s="1"/>
  <c r="AC50" i="1" s="1"/>
  <c r="AA66" i="1"/>
  <c r="AC66" i="1" s="1"/>
  <c r="AA61" i="1"/>
  <c r="AC61" i="1" s="1"/>
  <c r="Y28" i="1"/>
  <c r="Q15" i="1"/>
  <c r="W16" i="1"/>
  <c r="Y16" i="1" s="1"/>
  <c r="Y43" i="1" s="1"/>
  <c r="Y44" i="1" s="1"/>
  <c r="AA34" i="1"/>
  <c r="AC34" i="1" s="1"/>
  <c r="Y39" i="1"/>
  <c r="AA51" i="1"/>
  <c r="AA46" i="1"/>
  <c r="AC46" i="1" s="1"/>
  <c r="Y58" i="1"/>
  <c r="Y63" i="1" s="1"/>
  <c r="Y64" i="1" s="1"/>
  <c r="AA52" i="1"/>
  <c r="AC52" i="1" s="1"/>
  <c r="Y25" i="1"/>
  <c r="I15" i="1"/>
  <c r="AA58" i="1"/>
  <c r="AA17" i="1"/>
  <c r="AC17" i="1" s="1"/>
  <c r="AA59" i="1"/>
  <c r="AC59" i="1" s="1"/>
  <c r="Y59" i="1"/>
  <c r="Y65" i="1"/>
  <c r="Y69" i="1" s="1"/>
  <c r="Y70" i="1" s="1"/>
  <c r="AA65" i="1"/>
  <c r="O15" i="1"/>
  <c r="W15" i="1" l="1"/>
  <c r="Y15" i="1" s="1"/>
  <c r="Y73" i="1" s="1"/>
  <c r="Y74" i="1" s="1"/>
  <c r="AA49" i="1"/>
  <c r="AA50" i="1" s="1"/>
  <c r="M72" i="1"/>
  <c r="Q72" i="1"/>
  <c r="AA16" i="1"/>
  <c r="AC16" i="1" s="1"/>
  <c r="AC43" i="1" s="1"/>
  <c r="AC44" i="1" s="1"/>
  <c r="AC51" i="1"/>
  <c r="AC56" i="1" s="1"/>
  <c r="AC57" i="1" s="1"/>
  <c r="AA56" i="1"/>
  <c r="AA57" i="1" s="1"/>
  <c r="AC58" i="1"/>
  <c r="AC63" i="1" s="1"/>
  <c r="AC64" i="1" s="1"/>
  <c r="AA63" i="1"/>
  <c r="AA64" i="1" s="1"/>
  <c r="AC65" i="1"/>
  <c r="AC69" i="1" s="1"/>
  <c r="AC70" i="1" s="1"/>
  <c r="AA69" i="1"/>
  <c r="AA70" i="1" s="1"/>
  <c r="O72" i="1"/>
  <c r="AA43" i="1" l="1"/>
  <c r="AA44" i="1" s="1"/>
  <c r="AA15" i="1"/>
  <c r="AC15" i="1" s="1"/>
  <c r="AC73" i="1" s="1"/>
  <c r="AC74" i="1" s="1"/>
  <c r="W72" i="1"/>
</calcChain>
</file>

<file path=xl/sharedStrings.xml><?xml version="1.0" encoding="utf-8"?>
<sst xmlns="http://schemas.openxmlformats.org/spreadsheetml/2006/main" count="330" uniqueCount="213">
  <si>
    <t>Formulir E.81</t>
  </si>
  <si>
    <t>Indikator dan target kinerja Perangkat Daerah Kabupaten/Kota yang mengacu pada sasaran RKPD:</t>
  </si>
  <si>
    <t>…………………………………………………………………………………………………………………………….</t>
  </si>
  <si>
    <t>No.</t>
  </si>
  <si>
    <t>Kode</t>
  </si>
  <si>
    <t>Sasaran</t>
  </si>
  <si>
    <t>Urusan/Bidang Urusan Pemerintahan Daerah dan Program / Kegiatan</t>
  </si>
  <si>
    <t>Indikator Kinerja Program (outcome) / Kegiatan (output)</t>
  </si>
  <si>
    <t>Satuan</t>
  </si>
  <si>
    <t>Target Renstra Perangkat Daerah Tahun 2021- 2026</t>
  </si>
  <si>
    <t>Realisasi Kinerja Pada Triwulan</t>
  </si>
  <si>
    <t>Tingkat Capaian Kinerja dan Realisasi Anggaran Renstra Perangkat Daerah s/d Tahun 2026
(%)</t>
  </si>
  <si>
    <t>Unit PD Penanggungjawab</t>
  </si>
  <si>
    <t>Ket.</t>
  </si>
  <si>
    <t>I</t>
  </si>
  <si>
    <t>II</t>
  </si>
  <si>
    <t>III</t>
  </si>
  <si>
    <t>IV</t>
  </si>
  <si>
    <t>K</t>
  </si>
  <si>
    <t>Rp.</t>
  </si>
  <si>
    <t>14=10+11+12+13</t>
  </si>
  <si>
    <t>15=14/9x100</t>
  </si>
  <si>
    <t>16= 8+14</t>
  </si>
  <si>
    <t>17= 16/7x100</t>
  </si>
  <si>
    <t>Rata - rata capaian kinerja (%)</t>
  </si>
  <si>
    <t>Predikat Kinerja</t>
  </si>
  <si>
    <t>JUMLAH ANGGARAN DAN REALISASI DARI SELURUH PROGRAM</t>
  </si>
  <si>
    <t>TOTAL RATA - RATA CAPAIAN KINERJA DAN ANGGARAN DARI SELURUH PROGRAM (%)</t>
  </si>
  <si>
    <t>PREDIKAT KINERJA DARI SELURUH PROGAM</t>
  </si>
  <si>
    <t>Faktor pendorong keberhasilan kinerja :</t>
  </si>
  <si>
    <t>Faktor penghambat pencapaian kinerja :</t>
  </si>
  <si>
    <t>Tindak lanjut yang diperlukan dalam triwulan berikutnya :</t>
  </si>
  <si>
    <t>Tindak lanjut yang diperlukan dalam Renja OPD tahun berikutnya :</t>
  </si>
  <si>
    <t>KRITERIA PENILAIAN</t>
  </si>
  <si>
    <t>INTERVAL NILAI REALISASI KINERJA</t>
  </si>
  <si>
    <t>ST</t>
  </si>
  <si>
    <t>91% ≤ 100%</t>
  </si>
  <si>
    <t>T</t>
  </si>
  <si>
    <t>76% ≤ 90%</t>
  </si>
  <si>
    <t>S</t>
  </si>
  <si>
    <t>66% ≤ 75%</t>
  </si>
  <si>
    <t>R</t>
  </si>
  <si>
    <t>51% ≤ 65%</t>
  </si>
  <si>
    <t>SR</t>
  </si>
  <si>
    <t>≤ 50%</t>
  </si>
  <si>
    <t>Renja Perangkat Daerah Kecamatan Duduksampeyan Kabupaten Gresik</t>
  </si>
  <si>
    <t>7.01</t>
  </si>
  <si>
    <t>7</t>
  </si>
  <si>
    <t>7.01.01</t>
  </si>
  <si>
    <t>URUSAN KEWILAYAHAN</t>
  </si>
  <si>
    <t>KECAMATAN DUDUKSAMPEYAN</t>
  </si>
  <si>
    <t>PERENCANAAN, PENGANGGARAN DAN EVALUASI KINERJA PERANGKAT DAERAH</t>
  </si>
  <si>
    <t>7.01.01.2.01</t>
  </si>
  <si>
    <t>7.01.01.2.01.02</t>
  </si>
  <si>
    <t>KOORDINASI DAN PENYUSUNAN DOKUMEN RKA-SKPD</t>
  </si>
  <si>
    <t>7.01.01.2.01.04</t>
  </si>
  <si>
    <t>7.01.01.2.01.06</t>
  </si>
  <si>
    <t>7.01.01.2.01.05</t>
  </si>
  <si>
    <t>KOORDINASI DAN PENYUSUNAN DPA-SKPD</t>
  </si>
  <si>
    <t>KOORDINASI DAN PENYUSUNAN PERUBAHAN DPA-SKPD</t>
  </si>
  <si>
    <t>KOORDINASI DAN PENYUSUNAN LAPORAN CAPAIAN KINERJA DAN IKHTISAR REALISASI KINERJA SKPD</t>
  </si>
  <si>
    <t>7.01.01.2.01.07</t>
  </si>
  <si>
    <t>EVALUASI KINERJA PERANGKAT DAERAH</t>
  </si>
  <si>
    <t>7.01.01.2.02</t>
  </si>
  <si>
    <t>7.01.01.2.02.01</t>
  </si>
  <si>
    <t>7.01.01.2.02.05</t>
  </si>
  <si>
    <t>PENYEDIAAN GAJI DAN TUNJANGAN</t>
  </si>
  <si>
    <t>KOORDINASI DAN PENYUSUNAN LAPORAN KEUANGAN AKHIR TAHUN SKPD</t>
  </si>
  <si>
    <t>7.01.01.2.06</t>
  </si>
  <si>
    <t>7.01.01.2.06.02</t>
  </si>
  <si>
    <t>7.01.01.2.06.04</t>
  </si>
  <si>
    <t>7.01.01.2.06.05</t>
  </si>
  <si>
    <t>7.01.01.2.06.06</t>
  </si>
  <si>
    <t>7.01.01.2.06.09</t>
  </si>
  <si>
    <t>PENYEDIAAN PERALATAN DAN PERLENGKAPAN KANTOR</t>
  </si>
  <si>
    <t>PENYEDIAAN BAHAN LOGISTIK KANTOR</t>
  </si>
  <si>
    <t>PENYEDIAAN BARANG CETAKAN DAN PENGGANDAAN</t>
  </si>
  <si>
    <t>PENYEDIAAN BAHAN BACAAN DAN PERATURAN PERUNDANG-UNDANGAN</t>
  </si>
  <si>
    <t>PENYELENGGARAAN RAPAT KOORDINASI DAN KONSULTASI SKPD</t>
  </si>
  <si>
    <t>7.01.01.2.08</t>
  </si>
  <si>
    <t>7.01.01.2.08.01</t>
  </si>
  <si>
    <t>7.01.01.2.08.02</t>
  </si>
  <si>
    <t>7.01.01.2.08.03</t>
  </si>
  <si>
    <t>PENYEDIAAN JASA PENUNJANG URUSAN PEMERINTAHAN DAERAH</t>
  </si>
  <si>
    <t>PROGRAM PENUNJANG URUSAN PEMERINTAHAN DAERAH KABUPATEN/KOTA</t>
  </si>
  <si>
    <t>PENYEDIAAN JASA SURAT MENYURAT</t>
  </si>
  <si>
    <t>PENYEDIAAN JASA KOMUNIKASI, SUMBER DAYA AIR DAN LISTRIK</t>
  </si>
  <si>
    <t>PENYEDIAAN JASA PERALATAN DAN PERLENGKAPAN KANTOR</t>
  </si>
  <si>
    <t>7.01.01.2.09</t>
  </si>
  <si>
    <t>7.01.01.2.09.01</t>
  </si>
  <si>
    <t>7.01.01.2.09.09</t>
  </si>
  <si>
    <t>PEMELIHARAAN BARANG MILIK DAERAH PENUNJANG URUSAN PEMERINTAHAN DAERAH</t>
  </si>
  <si>
    <t>PENYEDIAAN JASA PEMELIHARAAN, BIAYA PEMELIHARAAN DAN PAJAK KENDARAAN PERORANGAN DINAS ATAU KENDARAAN DINAS JABATAN</t>
  </si>
  <si>
    <t>PEMELIHARAAN/REHABILITASI GEDUNG KANTOR DAN BANGUNAN LAINNYA</t>
  </si>
  <si>
    <t>1. MENINGKATNYA KUALITAS PELAYANAN PUBLIK DI TINGKAT KECAMATAN
2. MENINGKATNYA TATA KELOLA PEMERINTAHAN BERBASIS GOOD AND CLEAN GOVERNANCE</t>
  </si>
  <si>
    <t>Jumlah Dokumen RKA-SKPD dan Laporan Hasil Koordinasi Penyusunan Dokumen RKA-SKPD</t>
  </si>
  <si>
    <t>Dokumen</t>
  </si>
  <si>
    <t>Jumlah Dokumen DPA-SKPD dan Laporan Hasil Koordinasi Penyusunan Dokumen DPA-SKPD</t>
  </si>
  <si>
    <t>Jumlah Dokumen Perubahan DPA-SKPD dan Laporan Hasil Koordinasi Penyusunan Dokumen Perubahan DPA-SKPD</t>
  </si>
  <si>
    <t>Jumlah Laporan Capaian Kinerja dan Ikhtisar Realisasi Kinerja SKPD dan Laporan Hasil Koordinasi Penyusunan Laporan Capaian Kinerja dan Ikhtisar Realisasi Kinerja SKPD</t>
  </si>
  <si>
    <t>Laporan</t>
  </si>
  <si>
    <t>Jumlah   Laporan   Evaluasi   Kinerja   Perangkat Daerah</t>
  </si>
  <si>
    <t>Jumlah Orang yang Menerima Gaji dan Tunjangan ASN</t>
  </si>
  <si>
    <t>Orang/bulan</t>
  </si>
  <si>
    <t>Jumlah Paket Peralatan dan Perlengkapan Kantor yang Disediakan</t>
  </si>
  <si>
    <t>Paket</t>
  </si>
  <si>
    <t>Jumlah Paket Bahan Logistik Kantor yang Disediakan</t>
  </si>
  <si>
    <t>Jumlah Paket Barang Cetakan dan Penggandaan yang Disediakan</t>
  </si>
  <si>
    <t>Jumlah Dokumen Bahan Bacaan dan Peraturan Perundang-Undangan yang Disediakan</t>
  </si>
  <si>
    <t>Jumlah Laporan Penyelenggaraan Rapat Koordinasi dan Konsultasi SKPD</t>
  </si>
  <si>
    <t>Jumlah Laporan Penyediaan Jasa Surat Menyurat</t>
  </si>
  <si>
    <t>Jumlah Laporan Penyediaan Jasa Komunikasi, Sumber Daya Air dan Listrik yang Disediakan</t>
  </si>
  <si>
    <t>Jumlah Laporan Penyediaan Jasa Peralatan dan Perlengkapan Kantor yang Disediakan</t>
  </si>
  <si>
    <t>Jumlah Kendaraan Perorangan Dinas atau Kendaraan Dinas Jabatan yang Dipelihara dan dibayarkan Pajaknya</t>
  </si>
  <si>
    <t>Unit</t>
  </si>
  <si>
    <t>Jumlah Gedung Kantor dan Bangunan Lainnya yang Dipelihara/Direhabilitasi</t>
  </si>
  <si>
    <t>7.01.02</t>
  </si>
  <si>
    <t>PROGRAM PENYELENGGARAAN PEMERINTAHAN DAN PELAYANAN PUBLIK</t>
  </si>
  <si>
    <t>7.01.02.2.02</t>
  </si>
  <si>
    <t>PENYELENGGARAAN URUSAN PEMERINTAHAN YANG TIDAK DILAKSANAKAN OLEH UNIT KERJA PERANGKAT DAERAH YANG ADA DI KECAMATAN</t>
  </si>
  <si>
    <t>7.01.01.2.02.02</t>
  </si>
  <si>
    <t>FASILITASI PERCEPATAN PENCAPAIAN STANDAR PELAYANAN MINIMAL DI WILAYAH KECAMATAN</t>
  </si>
  <si>
    <t>Jumlah Laporan Fasilitasi Percepatan Pencapaian Standar Pelayanan Minimal di Wilayah Kecamatan</t>
  </si>
  <si>
    <t>7.01.03</t>
  </si>
  <si>
    <t>PROGRAM PEMBERDAYAAN MASYARAKAT DESA DAN KELURAHAN</t>
  </si>
  <si>
    <t>7.01.03.2.01</t>
  </si>
  <si>
    <t>KOORDINASI KEGIATAN PEMBERDAYAAN MASYARAKAT</t>
  </si>
  <si>
    <t>7.01.03.2.01.01</t>
  </si>
  <si>
    <t>PENINGKATAN PARTISIPASI MASYARAKAT DALAM FORUM MUSYAWARAH PERENCANAAN PEMBANGUNAN DI DESA</t>
  </si>
  <si>
    <t>7.01.03.2.01.02</t>
  </si>
  <si>
    <t>SINKRONISASI PROGRAM KERJA DAN KEGIATAN PEMBERDAYAAN MASYARAKAT YANG DILAKUKAN OLEH PEMERINTAH DAN SWASTA DI WILAYAH KERJA KECAMATAN</t>
  </si>
  <si>
    <t>7.01.03.2.01.03</t>
  </si>
  <si>
    <t>PENINGKATAN EFEKTIFITAS KEGIATAN PEMBERDAYAAN MASYARAKAT DI WILAYAH KECAMATAN</t>
  </si>
  <si>
    <t>Jumlah Lembaga Kemasyarakatan yang Berpartisipasi dalam Forum  Musyawarah Perencanaan Pembangunan di Desa</t>
  </si>
  <si>
    <t>Lembaga Kemasyarakatan</t>
  </si>
  <si>
    <t>Jumlah Dokumen Sinkronisasi Program Kerja dan Kegiatan Pemberdayaan Masyarakat yang Dilakukan oleh Pemerintah dan Swasta di Wilayah Kerja Kecamatan</t>
  </si>
  <si>
    <t>Jumlah Laporan Peningkatan Efektivitas Kegiatan  Pemberdayaan  Masyarakat  di  Wilayah Kecamatan</t>
  </si>
  <si>
    <t>7.01.04</t>
  </si>
  <si>
    <t>PROGRAM KOORDINASI KETENTRAMAN DAN KETERTIBAN UMUM</t>
  </si>
  <si>
    <t>7.01.04.2.01</t>
  </si>
  <si>
    <t>KOORDINASI UPAYA PENYELENGGARAAN KETENTRAMAN DAN KETERTIBAN UMUM</t>
  </si>
  <si>
    <t>7.01.04.2.01.01</t>
  </si>
  <si>
    <t>SINERGITAS DENGAN KEPOLISIAN NEGARA REPUBLIK INDONESIA, TENTARA NASIONAL INDONESIA DAN INSTANSI VERTIKAL DI WILAYAH KECAMATAN</t>
  </si>
  <si>
    <t>7.01.04.2.02</t>
  </si>
  <si>
    <t>KOORDINASI PENERAPAN DAN PENEGAKAN PERATURAN KEPALA DAERAH</t>
  </si>
  <si>
    <t>7.01.04.2.02.01</t>
  </si>
  <si>
    <t>KOORDINASI/SINERGI DENGAN PERANGKAT DAERAH YANG TUGAS DAN FUNGSINYA DI BIDANG PENEGAKAN PERATURAN PERUNDANG-UNDANGAN DAN/ATAU KEPOLISIAN NEGARA REPUBLIK INDONESIA</t>
  </si>
  <si>
    <t>Jumlah Laporan Koordinasi/Sinergi dengan Perangkat Daerah yang Tugas dan Fungsinya di Bidang Penegakan Peraturan Perundang- Undangan dan/atau Kepolisian Negara Republik
Indonesia</t>
  </si>
  <si>
    <t>7.01.06</t>
  </si>
  <si>
    <t>PROGRAM PEMBINAAN DAN PENGAWASAN PEMERINTAHAN DESA</t>
  </si>
  <si>
    <t>7.01.06.2.01</t>
  </si>
  <si>
    <t>FASILITASI, REKOMENDASI DAN KOORDINASI PEMBINAAN DAN PENGAWASAN PEMERINTAHAN DESA</t>
  </si>
  <si>
    <t>7.01.06.2.01.02</t>
  </si>
  <si>
    <t>FASILITASI ADMINISTRASI TATA PEMERINTAHAN DESA</t>
  </si>
  <si>
    <t>7.01.06.2.01.03</t>
  </si>
  <si>
    <t>FASILITASI PENGELOLAAN KEUANGAN DESA DAN PENDAYAGUNAAN ASET DESA</t>
  </si>
  <si>
    <t>Jumlah Laporan Hasil Sinergitas dengan Kepolisian Negara Republik Indonesia, Tentara Nasional   Indonesia   dan   Instansi   Vertikal   di Wilayah Kecamatan</t>
  </si>
  <si>
    <t>Jumlah Dokumen yang Difasilitasi dalam rangka Administrasi Tata Pemerintahan Desa</t>
  </si>
  <si>
    <t>Jumlah Dokumen yang Difasilitasi dalam rangka Pengelolaan Keuangan Desa dan Pendayagunaan
Aset Desa</t>
  </si>
  <si>
    <t>Note</t>
  </si>
  <si>
    <t>KUMULATIF</t>
  </si>
  <si>
    <t>NON</t>
  </si>
  <si>
    <t>7.01.01.2.01.01</t>
  </si>
  <si>
    <t>PENYUSUNAN DOKUMEN PERENCANAAN PERANGKAT DAERAH</t>
  </si>
  <si>
    <t>Jumlah Dokumen Perencanaan Perangkat Daerah</t>
  </si>
  <si>
    <t>7.01.01.2.01.03</t>
  </si>
  <si>
    <t>KOORDINASI DAN PENYUSUNAN PERUBAHAN RKA-SKPD</t>
  </si>
  <si>
    <t>Jumlah Dokumen Perubahan RKA-SKPD dan Laporan Hasil Koordinasi Penyusunan Dokumen Perubahan RKA-SKPD</t>
  </si>
  <si>
    <t>7.01.01.2.02.03</t>
  </si>
  <si>
    <t>PENINGKATAN EFEKTIFITAS PELAKSANAAN PELAYANAN KEPADA MASYARAKAT DI WILAYAH KECAMATAN</t>
  </si>
  <si>
    <t>Jumlah Laporan Peningkatan      Efektifitas Pelaksanaan Pelayanan  kepada Masyarakat di Wilayah Kecamatan</t>
  </si>
  <si>
    <t>Tersusunnya Dokumen Perencanaan dan Pelaporan Keuangan dan Kinerja SKPD</t>
  </si>
  <si>
    <t>ADMINISTRASI KEUANGAN PERANGKAT DAERAH</t>
  </si>
  <si>
    <t>ADMINISTRASI UMUM PERANGKAT DAERAH</t>
  </si>
  <si>
    <t>Tersedianya Dokumen Pelaporan Kinerja dan Administrasi Keuangan</t>
  </si>
  <si>
    <t>Jumlah Laporan Keuangan Akhir Tahun  SKPD dan Laporan Hasil Koordinasi  Penyusunan Laporan Keuangan Akhir Tahun SKPD</t>
  </si>
  <si>
    <t>Tersedianya Barang Persediaan Kebutuhan Penunjang Pelayanan Kantor</t>
  </si>
  <si>
    <t>Jumlah Kendaraan Dinas, Peralatan Kantor dan Gedung Kantor yang dirawat</t>
  </si>
  <si>
    <t>Terlaksananya Pembayaran Jasa-Jasa Penunjang Urusan Pemerintah Daerah</t>
  </si>
  <si>
    <t>Jumlah Penyelenggaraan Urusan Pemerintah yang Tidak Dilaksanakan oleh Unit Kerja Perangkat Daerah di Kecamatan</t>
  </si>
  <si>
    <t>Jumlah Kegiatan Pemberdayaan di Desa</t>
  </si>
  <si>
    <t>Jumlah Pembinaan dan Pengawasan Pemerintahan Desa</t>
  </si>
  <si>
    <t>SUB. BAGIAN UMUM DAN KEPEGAWAIAN</t>
  </si>
  <si>
    <t>SEKSI PEMERINTAHAN</t>
  </si>
  <si>
    <t>SEKSI PEMBANGUNAN</t>
  </si>
  <si>
    <t>SEKSI KESEJAHTERAAN RAKYAT</t>
  </si>
  <si>
    <t>SEKSI EKONOMI</t>
  </si>
  <si>
    <t>SEKSI KETENTRAMAN DAN KETERTIBAN UMUM</t>
  </si>
  <si>
    <t>Evaluasi Terhadap Hasil Renja Perangkat Daerah Lingkup Kabupaten</t>
  </si>
  <si>
    <t>Persentase</t>
  </si>
  <si>
    <t>Terlaksananya Program Penunjang Urusan Pemerintahan Daerah Kabupaten/Kota</t>
  </si>
  <si>
    <t>Terlaksananya Program Penyelenggaraan Pemerintahan dan Pelayanan Publik</t>
  </si>
  <si>
    <t>Terlaksananya Program Pemberdayaan Masyarakat Desa dan Kelurahan</t>
  </si>
  <si>
    <t>Jumlah Upaya Penyelenggaraan Ketentraman dan Ketertiban Umum</t>
  </si>
  <si>
    <t>Terlaksananya Program Koordinasi Ketentraman dan Ketertiban Umum</t>
  </si>
  <si>
    <t>Jumlah Penerapan dan Penegakan Peraturan Kepala Daerah</t>
  </si>
  <si>
    <t>Terlaksananya Program Pembinaan dan Pengawasan Pemerintahan Desa</t>
  </si>
  <si>
    <t>CAMAT DUDUKSAMPEYAN</t>
  </si>
  <si>
    <t>M. DEDY HARTADI, S.STP., M.Si.</t>
  </si>
  <si>
    <t>NIP. 19800507 200012 1 001</t>
  </si>
  <si>
    <t>7.01.01.2.08.04</t>
  </si>
  <si>
    <t>PENYEDIAAN JASA PELAYANAN UMUM KANTOR</t>
  </si>
  <si>
    <t>7.01.01.2.09.06</t>
  </si>
  <si>
    <t>PEMELIHARAAN PERALATAN DAN MESIN LAINNYA</t>
  </si>
  <si>
    <t>Jumlah Laporan Penyediaan Jasa Pelayanan Umum Kantor yang Disediakan</t>
  </si>
  <si>
    <t>Jumlah Peralatan dan Mesin Lainnya yang Dipelihara</t>
  </si>
  <si>
    <t>Periode Pelaksanaan : Tahun 2025</t>
  </si>
  <si>
    <t>Realisasi Capaian Kinerja Renstra Perangkat Daerah s.d Renja Tahun Lalu (2024)</t>
  </si>
  <si>
    <t>Target Kinerja dan Anggaran Renja Perangkat Daerah Tahun Berjalan yang di evaluasi (2025)</t>
  </si>
  <si>
    <t>Pembina Tingkat I</t>
  </si>
  <si>
    <t>Realisasi Capaian Kinerja dan Anggaran Renja Perangkat Daerah  yang dievaluasi (2025)</t>
  </si>
  <si>
    <t>Tingkat Capaian Kinerja dan Realisasi Anggaran Renja PD Tahun 2025
(%)</t>
  </si>
  <si>
    <t>Realisasi Kinerja dan Anggaran Renstra Perangkat Daerah s.d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</si>
</sst>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0.00_ ;\-0.00\ "/>
  </numFmts>
  <fonts count="14" x14ac:knownFonts="1">
    <font>
      <sz val="10"/>
      <color rgb="FF000000"/>
      <name val="Arial"/>
      <scheme val="minor"/>
    </font>
    <font>
      <sz val="8"/>
      <name val="Arial"/>
      <family val="2"/>
      <scheme val="minor"/>
    </font>
    <font>
      <b/>
      <sz val="12"/>
      <color theme="1"/>
      <name val="Bookman Old Style"/>
      <family val="1"/>
    </font>
    <font>
      <sz val="10"/>
      <color rgb="FF000000"/>
      <name val="Bookman Old Style"/>
      <family val="1"/>
    </font>
    <font>
      <sz val="12"/>
      <color rgb="FF000000"/>
      <name val="Bookman Old Style"/>
      <family val="1"/>
    </font>
    <font>
      <sz val="12"/>
      <color theme="1"/>
      <name val="Bookman Old Style"/>
      <family val="1"/>
    </font>
    <font>
      <sz val="10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10"/>
      <name val="Bookman Old Style"/>
      <family val="1"/>
    </font>
    <font>
      <sz val="10"/>
      <name val="Bookman Old Style"/>
      <family val="1"/>
    </font>
    <font>
      <sz val="6"/>
      <color rgb="FFFF9900"/>
      <name val="Bookman Old Style"/>
      <family val="1"/>
    </font>
    <font>
      <b/>
      <sz val="10"/>
      <color rgb="FF000000"/>
      <name val="Bookman Old Style"/>
      <family val="1"/>
    </font>
    <font>
      <sz val="9"/>
      <color theme="1"/>
      <name val="Bookman Old Style"/>
      <family val="1"/>
    </font>
    <font>
      <b/>
      <u/>
      <sz val="10"/>
      <color rgb="FF000000"/>
      <name val="Bookman Old Style"/>
      <family val="1"/>
    </font>
  </fonts>
  <fills count="11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4A86E8"/>
        <bgColor rgb="FF4A86E8"/>
      </patternFill>
    </fill>
    <fill>
      <patternFill patternType="solid">
        <fgColor rgb="FFEAD1DC"/>
        <bgColor rgb="FFEAD1DC"/>
      </patternFill>
    </fill>
    <fill>
      <patternFill patternType="solid">
        <fgColor rgb="FFB6D7A8"/>
        <bgColor rgb="FFB6D7A8"/>
      </patternFill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0">
    <xf numFmtId="0" fontId="0" fillId="0" borderId="0" xfId="0" applyFont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2" xfId="0" quotePrefix="1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39" fontId="7" fillId="4" borderId="2" xfId="0" applyNumberFormat="1" applyFont="1" applyFill="1" applyBorder="1" applyAlignment="1">
      <alignment vertical="center"/>
    </xf>
    <xf numFmtId="4" fontId="7" fillId="4" borderId="2" xfId="0" applyNumberFormat="1" applyFont="1" applyFill="1" applyBorder="1" applyAlignment="1">
      <alignment vertical="center"/>
    </xf>
    <xf numFmtId="164" fontId="7" fillId="4" borderId="2" xfId="0" applyNumberFormat="1" applyFont="1" applyFill="1" applyBorder="1" applyAlignment="1">
      <alignment horizontal="center" vertical="center"/>
    </xf>
    <xf numFmtId="165" fontId="7" fillId="4" borderId="2" xfId="0" applyNumberFormat="1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vertical="center"/>
    </xf>
    <xf numFmtId="2" fontId="7" fillId="4" borderId="2" xfId="0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7" fillId="9" borderId="2" xfId="0" applyFont="1" applyFill="1" applyBorder="1" applyAlignment="1">
      <alignment horizontal="center" vertical="center"/>
    </xf>
    <xf numFmtId="0" fontId="7" fillId="9" borderId="2" xfId="0" quotePrefix="1" applyFont="1" applyFill="1" applyBorder="1" applyAlignment="1">
      <alignment vertical="center"/>
    </xf>
    <xf numFmtId="0" fontId="7" fillId="9" borderId="2" xfId="0" applyFont="1" applyFill="1" applyBorder="1" applyAlignment="1">
      <alignment vertical="center"/>
    </xf>
    <xf numFmtId="0" fontId="7" fillId="9" borderId="2" xfId="0" applyFont="1" applyFill="1" applyBorder="1" applyAlignment="1">
      <alignment vertical="center" wrapText="1"/>
    </xf>
    <xf numFmtId="39" fontId="7" fillId="9" borderId="2" xfId="0" applyNumberFormat="1" applyFont="1" applyFill="1" applyBorder="1" applyAlignment="1">
      <alignment vertical="center"/>
    </xf>
    <xf numFmtId="4" fontId="7" fillId="9" borderId="2" xfId="0" applyNumberFormat="1" applyFont="1" applyFill="1" applyBorder="1" applyAlignment="1">
      <alignment vertical="center"/>
    </xf>
    <xf numFmtId="164" fontId="7" fillId="9" borderId="2" xfId="0" applyNumberFormat="1" applyFont="1" applyFill="1" applyBorder="1" applyAlignment="1">
      <alignment horizontal="center" vertical="center"/>
    </xf>
    <xf numFmtId="165" fontId="7" fillId="9" borderId="2" xfId="0" applyNumberFormat="1" applyFont="1" applyFill="1" applyBorder="1" applyAlignment="1">
      <alignment horizontal="center" vertical="center"/>
    </xf>
    <xf numFmtId="4" fontId="7" fillId="9" borderId="2" xfId="0" applyNumberFormat="1" applyFont="1" applyFill="1" applyBorder="1" applyAlignment="1">
      <alignment horizontal="center" vertical="center"/>
    </xf>
    <xf numFmtId="164" fontId="7" fillId="9" borderId="2" xfId="0" applyNumberFormat="1" applyFont="1" applyFill="1" applyBorder="1" applyAlignment="1">
      <alignment vertical="center"/>
    </xf>
    <xf numFmtId="2" fontId="7" fillId="9" borderId="2" xfId="0" applyNumberFormat="1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7" fillId="10" borderId="2" xfId="0" quotePrefix="1" applyFont="1" applyFill="1" applyBorder="1" applyAlignment="1">
      <alignment vertical="center"/>
    </xf>
    <xf numFmtId="0" fontId="7" fillId="10" borderId="2" xfId="0" applyFont="1" applyFill="1" applyBorder="1" applyAlignment="1">
      <alignment vertical="center"/>
    </xf>
    <xf numFmtId="0" fontId="7" fillId="10" borderId="2" xfId="0" applyFont="1" applyFill="1" applyBorder="1" applyAlignment="1">
      <alignment vertical="center" wrapText="1"/>
    </xf>
    <xf numFmtId="39" fontId="7" fillId="10" borderId="2" xfId="0" applyNumberFormat="1" applyFont="1" applyFill="1" applyBorder="1" applyAlignment="1">
      <alignment vertical="center"/>
    </xf>
    <xf numFmtId="4" fontId="7" fillId="10" borderId="2" xfId="0" applyNumberFormat="1" applyFont="1" applyFill="1" applyBorder="1" applyAlignment="1">
      <alignment vertical="center"/>
    </xf>
    <xf numFmtId="165" fontId="7" fillId="10" borderId="2" xfId="0" applyNumberFormat="1" applyFont="1" applyFill="1" applyBorder="1" applyAlignment="1">
      <alignment horizontal="center" vertical="center"/>
    </xf>
    <xf numFmtId="164" fontId="7" fillId="10" borderId="2" xfId="0" applyNumberFormat="1" applyFont="1" applyFill="1" applyBorder="1" applyAlignment="1">
      <alignment vertical="center"/>
    </xf>
    <xf numFmtId="2" fontId="7" fillId="10" borderId="2" xfId="0" applyNumberFormat="1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quotePrefix="1" applyFont="1" applyFill="1" applyBorder="1" applyAlignment="1">
      <alignment vertical="center"/>
    </xf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vertical="center" wrapText="1"/>
    </xf>
    <xf numFmtId="39" fontId="6" fillId="0" borderId="2" xfId="0" applyNumberFormat="1" applyFont="1" applyFill="1" applyBorder="1" applyAlignment="1">
      <alignment vertical="center"/>
    </xf>
    <xf numFmtId="4" fontId="6" fillId="0" borderId="2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2" fontId="6" fillId="0" borderId="2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39" fontId="6" fillId="0" borderId="2" xfId="0" applyNumberFormat="1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164" fontId="7" fillId="10" borderId="2" xfId="0" applyNumberFormat="1" applyFont="1" applyFill="1" applyBorder="1" applyAlignment="1">
      <alignment horizontal="center" vertical="center"/>
    </xf>
    <xf numFmtId="4" fontId="7" fillId="10" borderId="2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 wrapText="1"/>
    </xf>
    <xf numFmtId="39" fontId="6" fillId="0" borderId="4" xfId="0" applyNumberFormat="1" applyFont="1" applyFill="1" applyBorder="1" applyAlignment="1">
      <alignment vertical="center"/>
    </xf>
    <xf numFmtId="4" fontId="6" fillId="0" borderId="4" xfId="0" applyNumberFormat="1" applyFont="1" applyFill="1" applyBorder="1" applyAlignment="1">
      <alignment vertical="center"/>
    </xf>
    <xf numFmtId="164" fontId="6" fillId="0" borderId="4" xfId="0" applyNumberFormat="1" applyFont="1" applyFill="1" applyBorder="1" applyAlignment="1">
      <alignment vertical="center"/>
    </xf>
    <xf numFmtId="2" fontId="6" fillId="0" borderId="4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 wrapText="1"/>
    </xf>
    <xf numFmtId="39" fontId="6" fillId="0" borderId="3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vertical="center"/>
    </xf>
    <xf numFmtId="164" fontId="6" fillId="0" borderId="3" xfId="0" applyNumberFormat="1" applyFont="1" applyFill="1" applyBorder="1" applyAlignment="1">
      <alignment vertical="center"/>
    </xf>
    <xf numFmtId="2" fontId="6" fillId="0" borderId="3" xfId="0" applyNumberFormat="1" applyFont="1" applyFill="1" applyBorder="1" applyAlignment="1">
      <alignment vertical="center"/>
    </xf>
    <xf numFmtId="0" fontId="7" fillId="10" borderId="5" xfId="0" applyFont="1" applyFill="1" applyBorder="1" applyAlignment="1">
      <alignment horizontal="center" vertical="center"/>
    </xf>
    <xf numFmtId="0" fontId="7" fillId="10" borderId="5" xfId="0" quotePrefix="1" applyFont="1" applyFill="1" applyBorder="1" applyAlignment="1">
      <alignment vertical="center"/>
    </xf>
    <xf numFmtId="0" fontId="7" fillId="10" borderId="5" xfId="0" applyFont="1" applyFill="1" applyBorder="1" applyAlignment="1">
      <alignment vertical="center"/>
    </xf>
    <xf numFmtId="0" fontId="7" fillId="10" borderId="5" xfId="0" applyFont="1" applyFill="1" applyBorder="1" applyAlignment="1">
      <alignment vertical="center" wrapText="1"/>
    </xf>
    <xf numFmtId="39" fontId="7" fillId="10" borderId="5" xfId="0" applyNumberFormat="1" applyFont="1" applyFill="1" applyBorder="1" applyAlignment="1">
      <alignment vertical="center"/>
    </xf>
    <xf numFmtId="4" fontId="7" fillId="10" borderId="5" xfId="0" applyNumberFormat="1" applyFont="1" applyFill="1" applyBorder="1" applyAlignment="1">
      <alignment vertical="center"/>
    </xf>
    <xf numFmtId="164" fontId="7" fillId="10" borderId="5" xfId="0" applyNumberFormat="1" applyFont="1" applyFill="1" applyBorder="1" applyAlignment="1">
      <alignment horizontal="center" vertical="center"/>
    </xf>
    <xf numFmtId="4" fontId="7" fillId="10" borderId="5" xfId="0" applyNumberFormat="1" applyFont="1" applyFill="1" applyBorder="1" applyAlignment="1">
      <alignment horizontal="center" vertical="center"/>
    </xf>
    <xf numFmtId="164" fontId="7" fillId="10" borderId="5" xfId="0" applyNumberFormat="1" applyFont="1" applyFill="1" applyBorder="1" applyAlignment="1">
      <alignment vertical="center"/>
    </xf>
    <xf numFmtId="2" fontId="7" fillId="10" borderId="5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vertical="center"/>
    </xf>
    <xf numFmtId="39" fontId="6" fillId="5" borderId="2" xfId="0" applyNumberFormat="1" applyFont="1" applyFill="1" applyBorder="1" applyAlignment="1">
      <alignment vertical="center"/>
    </xf>
    <xf numFmtId="4" fontId="6" fillId="5" borderId="2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horizontal="right" vertical="center"/>
    </xf>
    <xf numFmtId="2" fontId="6" fillId="5" borderId="2" xfId="0" applyNumberFormat="1" applyFont="1" applyFill="1" applyBorder="1" applyAlignment="1">
      <alignment vertical="center"/>
    </xf>
    <xf numFmtId="0" fontId="6" fillId="5" borderId="2" xfId="0" applyFont="1" applyFill="1" applyBorder="1" applyAlignment="1">
      <alignment vertical="center" wrapText="1"/>
    </xf>
    <xf numFmtId="2" fontId="6" fillId="5" borderId="2" xfId="0" applyNumberFormat="1" applyFont="1" applyFill="1" applyBorder="1" applyAlignment="1">
      <alignment horizontal="center" vertical="center" wrapText="1"/>
    </xf>
    <xf numFmtId="21" fontId="7" fillId="9" borderId="2" xfId="0" quotePrefix="1" applyNumberFormat="1" applyFont="1" applyFill="1" applyBorder="1" applyAlignment="1">
      <alignment vertical="center"/>
    </xf>
    <xf numFmtId="0" fontId="6" fillId="0" borderId="2" xfId="0" applyFont="1" applyBorder="1" applyAlignment="1">
      <alignment vertical="top"/>
    </xf>
    <xf numFmtId="0" fontId="6" fillId="0" borderId="2" xfId="0" applyFont="1" applyBorder="1" applyAlignment="1">
      <alignment horizontal="center" vertical="top"/>
    </xf>
    <xf numFmtId="0" fontId="6" fillId="7" borderId="2" xfId="0" applyFont="1" applyFill="1" applyBorder="1" applyAlignment="1">
      <alignment horizontal="center"/>
    </xf>
    <xf numFmtId="39" fontId="6" fillId="0" borderId="2" xfId="0" applyNumberFormat="1" applyFont="1" applyBorder="1"/>
    <xf numFmtId="0" fontId="6" fillId="0" borderId="2" xfId="0" applyFont="1" applyBorder="1"/>
    <xf numFmtId="164" fontId="6" fillId="0" borderId="2" xfId="0" applyNumberFormat="1" applyFont="1" applyBorder="1"/>
    <xf numFmtId="0" fontId="6" fillId="7" borderId="2" xfId="0" applyFont="1" applyFill="1" applyBorder="1"/>
    <xf numFmtId="0" fontId="6" fillId="0" borderId="2" xfId="0" applyFont="1" applyBorder="1" applyAlignment="1">
      <alignment horizontal="center"/>
    </xf>
    <xf numFmtId="2" fontId="6" fillId="8" borderId="2" xfId="0" applyNumberFormat="1" applyFont="1" applyFill="1" applyBorder="1"/>
    <xf numFmtId="0" fontId="6" fillId="8" borderId="2" xfId="0" applyFont="1" applyFill="1" applyBorder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2" fillId="0" borderId="0" xfId="0" applyFont="1"/>
    <xf numFmtId="20" fontId="7" fillId="3" borderId="2" xfId="0" quotePrefix="1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39" fontId="7" fillId="3" borderId="2" xfId="0" applyNumberFormat="1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vertical="center"/>
    </xf>
    <xf numFmtId="2" fontId="7" fillId="3" borderId="2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6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1041"/>
  <sheetViews>
    <sheetView tabSelected="1" view="pageBreakPreview" topLeftCell="F1" zoomScale="80" zoomScaleNormal="80" zoomScaleSheetLayoutView="80" workbookViewId="0">
      <selection activeCell="K16" sqref="K16"/>
    </sheetView>
  </sheetViews>
  <sheetFormatPr defaultColWidth="12.5703125" defaultRowHeight="15" customHeight="1" x14ac:dyDescent="0.3"/>
  <cols>
    <col min="1" max="1" width="5.140625" style="4" customWidth="1"/>
    <col min="2" max="2" width="19.85546875" style="4" customWidth="1"/>
    <col min="3" max="3" width="17.140625" style="4" customWidth="1"/>
    <col min="4" max="4" width="42.140625" style="4" customWidth="1"/>
    <col min="5" max="5" width="30.7109375" style="4" customWidth="1"/>
    <col min="6" max="6" width="15.7109375" style="4" customWidth="1"/>
    <col min="7" max="7" width="16.28515625" style="4" customWidth="1"/>
    <col min="8" max="8" width="8.42578125" style="5" customWidth="1"/>
    <col min="9" max="9" width="22.7109375" style="4" customWidth="1"/>
    <col min="10" max="10" width="6.140625" style="5" customWidth="1"/>
    <col min="11" max="11" width="20.5703125" style="4" customWidth="1"/>
    <col min="12" max="12" width="6.5703125" style="5" customWidth="1"/>
    <col min="13" max="13" width="23.5703125" style="4" customWidth="1"/>
    <col min="14" max="14" width="8.42578125" style="5" customWidth="1"/>
    <col min="15" max="15" width="22.7109375" style="4" customWidth="1"/>
    <col min="16" max="16" width="9.28515625" style="5" customWidth="1"/>
    <col min="17" max="17" width="20" style="4" customWidth="1"/>
    <col min="18" max="18" width="10" style="5" hidden="1" customWidth="1"/>
    <col min="19" max="19" width="19.28515625" style="4" hidden="1" customWidth="1"/>
    <col min="20" max="20" width="8.7109375" style="5" hidden="1" customWidth="1"/>
    <col min="21" max="21" width="18.7109375" style="4" hidden="1" customWidth="1"/>
    <col min="22" max="22" width="10.85546875" style="5" customWidth="1"/>
    <col min="23" max="23" width="22.28515625" style="4" customWidth="1"/>
    <col min="24" max="24" width="10.42578125" style="4" customWidth="1"/>
    <col min="25" max="25" width="9.5703125" style="4" customWidth="1"/>
    <col min="26" max="26" width="10.28515625" style="5" customWidth="1"/>
    <col min="27" max="27" width="23.28515625" style="4" customWidth="1"/>
    <col min="28" max="28" width="11.5703125" style="4" customWidth="1"/>
    <col min="29" max="29" width="12.140625" style="4" customWidth="1"/>
    <col min="30" max="30" width="23.28515625" style="4" customWidth="1"/>
    <col min="31" max="31" width="6.28515625" style="4" customWidth="1"/>
    <col min="32" max="32" width="14.42578125" style="4" customWidth="1"/>
    <col min="33" max="16384" width="12.5703125" style="4"/>
  </cols>
  <sheetData>
    <row r="1" spans="1:32" s="2" customFormat="1" ht="20.100000000000001" customHeight="1" x14ac:dyDescent="0.2">
      <c r="A1" s="125" t="s">
        <v>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"/>
    </row>
    <row r="2" spans="1:32" s="2" customFormat="1" ht="20.100000000000001" customHeight="1" x14ac:dyDescent="0.2">
      <c r="A2" s="127" t="s">
        <v>188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  <c r="AA2" s="126"/>
      <c r="AB2" s="126"/>
      <c r="AC2" s="126"/>
      <c r="AD2" s="126"/>
      <c r="AE2" s="126"/>
      <c r="AF2" s="3"/>
    </row>
    <row r="3" spans="1:32" s="2" customFormat="1" ht="20.100000000000001" customHeight="1" x14ac:dyDescent="0.2">
      <c r="A3" s="127" t="s">
        <v>45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6"/>
      <c r="AD3" s="126"/>
      <c r="AE3" s="126"/>
      <c r="AF3" s="1"/>
    </row>
    <row r="4" spans="1:32" s="2" customFormat="1" ht="20.100000000000001" customHeight="1" x14ac:dyDescent="0.2">
      <c r="A4" s="127" t="s">
        <v>206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"/>
    </row>
    <row r="5" spans="1:32" ht="15.75" customHeight="1" x14ac:dyDescent="0.3"/>
    <row r="6" spans="1:32" s="2" customFormat="1" ht="20.100000000000001" hidden="1" customHeight="1" x14ac:dyDescent="0.2">
      <c r="A6" s="6" t="s">
        <v>1</v>
      </c>
      <c r="H6" s="7"/>
      <c r="J6" s="7"/>
      <c r="L6" s="7"/>
      <c r="N6" s="7"/>
      <c r="P6" s="7"/>
      <c r="R6" s="7"/>
      <c r="T6" s="7"/>
      <c r="V6" s="7"/>
      <c r="Z6" s="7"/>
    </row>
    <row r="7" spans="1:32" s="2" customFormat="1" ht="20.100000000000001" hidden="1" customHeight="1" x14ac:dyDescent="0.2">
      <c r="A7" s="6" t="s">
        <v>2</v>
      </c>
      <c r="H7" s="7"/>
      <c r="J7" s="7"/>
      <c r="L7" s="7"/>
      <c r="N7" s="7"/>
      <c r="P7" s="7"/>
      <c r="R7" s="7"/>
      <c r="T7" s="7"/>
      <c r="V7" s="7"/>
      <c r="Z7" s="7"/>
    </row>
    <row r="8" spans="1:32" ht="15.75" customHeight="1" x14ac:dyDescent="0.3"/>
    <row r="9" spans="1:32" ht="39" customHeight="1" x14ac:dyDescent="0.3">
      <c r="A9" s="128" t="s">
        <v>3</v>
      </c>
      <c r="B9" s="128" t="s">
        <v>4</v>
      </c>
      <c r="C9" s="128" t="s">
        <v>5</v>
      </c>
      <c r="D9" s="117" t="s">
        <v>6</v>
      </c>
      <c r="E9" s="117" t="s">
        <v>7</v>
      </c>
      <c r="F9" s="117" t="s">
        <v>159</v>
      </c>
      <c r="G9" s="117" t="s">
        <v>8</v>
      </c>
      <c r="H9" s="117" t="s">
        <v>9</v>
      </c>
      <c r="I9" s="118"/>
      <c r="J9" s="117" t="s">
        <v>207</v>
      </c>
      <c r="K9" s="118"/>
      <c r="L9" s="117" t="s">
        <v>208</v>
      </c>
      <c r="M9" s="118"/>
      <c r="N9" s="117" t="s">
        <v>10</v>
      </c>
      <c r="O9" s="118"/>
      <c r="P9" s="118"/>
      <c r="Q9" s="118"/>
      <c r="R9" s="118"/>
      <c r="S9" s="118"/>
      <c r="T9" s="118"/>
      <c r="U9" s="118"/>
      <c r="V9" s="117" t="s">
        <v>210</v>
      </c>
      <c r="W9" s="118"/>
      <c r="X9" s="117" t="s">
        <v>211</v>
      </c>
      <c r="Y9" s="118"/>
      <c r="Z9" s="117" t="s">
        <v>212</v>
      </c>
      <c r="AA9" s="118"/>
      <c r="AB9" s="117" t="s">
        <v>11</v>
      </c>
      <c r="AC9" s="118"/>
      <c r="AD9" s="117" t="s">
        <v>12</v>
      </c>
      <c r="AE9" s="128" t="s">
        <v>13</v>
      </c>
    </row>
    <row r="10" spans="1:32" ht="118.5" customHeight="1" x14ac:dyDescent="0.3">
      <c r="A10" s="118"/>
      <c r="B10" s="118"/>
      <c r="C10" s="118"/>
      <c r="D10" s="118"/>
      <c r="E10" s="118"/>
      <c r="F10" s="118"/>
      <c r="G10" s="118"/>
      <c r="H10" s="118"/>
      <c r="I10" s="118"/>
      <c r="J10" s="118"/>
      <c r="K10" s="118"/>
      <c r="L10" s="118"/>
      <c r="M10" s="118"/>
      <c r="N10" s="117" t="s">
        <v>14</v>
      </c>
      <c r="O10" s="118"/>
      <c r="P10" s="117" t="s">
        <v>15</v>
      </c>
      <c r="Q10" s="118"/>
      <c r="R10" s="117" t="s">
        <v>16</v>
      </c>
      <c r="S10" s="118"/>
      <c r="T10" s="117" t="s">
        <v>17</v>
      </c>
      <c r="U10" s="118"/>
      <c r="V10" s="118"/>
      <c r="W10" s="118"/>
      <c r="X10" s="118"/>
      <c r="Y10" s="118"/>
      <c r="Z10" s="118"/>
      <c r="AA10" s="118"/>
      <c r="AB10" s="118"/>
      <c r="AC10" s="118"/>
      <c r="AD10" s="118"/>
      <c r="AE10" s="118"/>
    </row>
    <row r="11" spans="1:32" ht="15.75" customHeight="1" x14ac:dyDescent="0.3">
      <c r="A11" s="118"/>
      <c r="B11" s="118"/>
      <c r="C11" s="118"/>
      <c r="D11" s="118"/>
      <c r="E11" s="118"/>
      <c r="F11" s="118"/>
      <c r="G11" s="118"/>
      <c r="H11" s="8" t="s">
        <v>18</v>
      </c>
      <c r="I11" s="8" t="s">
        <v>19</v>
      </c>
      <c r="J11" s="8" t="s">
        <v>18</v>
      </c>
      <c r="K11" s="8" t="s">
        <v>19</v>
      </c>
      <c r="L11" s="8" t="s">
        <v>18</v>
      </c>
      <c r="M11" s="8" t="s">
        <v>19</v>
      </c>
      <c r="N11" s="8" t="s">
        <v>18</v>
      </c>
      <c r="O11" s="8" t="s">
        <v>19</v>
      </c>
      <c r="P11" s="8" t="s">
        <v>18</v>
      </c>
      <c r="Q11" s="8" t="s">
        <v>19</v>
      </c>
      <c r="R11" s="8" t="s">
        <v>18</v>
      </c>
      <c r="S11" s="8" t="s">
        <v>19</v>
      </c>
      <c r="T11" s="8" t="s">
        <v>18</v>
      </c>
      <c r="U11" s="8" t="s">
        <v>19</v>
      </c>
      <c r="V11" s="9" t="s">
        <v>18</v>
      </c>
      <c r="W11" s="9" t="s">
        <v>19</v>
      </c>
      <c r="X11" s="9" t="s">
        <v>18</v>
      </c>
      <c r="Y11" s="9" t="s">
        <v>19</v>
      </c>
      <c r="Z11" s="9" t="s">
        <v>18</v>
      </c>
      <c r="AA11" s="9" t="s">
        <v>19</v>
      </c>
      <c r="AB11" s="9" t="s">
        <v>18</v>
      </c>
      <c r="AC11" s="9" t="s">
        <v>19</v>
      </c>
      <c r="AD11" s="118"/>
      <c r="AE11" s="118"/>
    </row>
    <row r="12" spans="1:32" ht="15.75" customHeight="1" x14ac:dyDescent="0.3">
      <c r="A12" s="10">
        <v>1</v>
      </c>
      <c r="B12" s="10">
        <v>2</v>
      </c>
      <c r="C12" s="10">
        <v>3</v>
      </c>
      <c r="D12" s="10">
        <v>4</v>
      </c>
      <c r="E12" s="10">
        <v>5</v>
      </c>
      <c r="F12" s="10"/>
      <c r="G12" s="10">
        <v>6</v>
      </c>
      <c r="H12" s="121">
        <v>7</v>
      </c>
      <c r="I12" s="122"/>
      <c r="J12" s="121">
        <v>8</v>
      </c>
      <c r="K12" s="122"/>
      <c r="L12" s="121">
        <v>9</v>
      </c>
      <c r="M12" s="122"/>
      <c r="N12" s="121">
        <v>10</v>
      </c>
      <c r="O12" s="122"/>
      <c r="P12" s="121">
        <v>11</v>
      </c>
      <c r="Q12" s="122"/>
      <c r="R12" s="121">
        <v>12</v>
      </c>
      <c r="S12" s="122"/>
      <c r="T12" s="121">
        <v>13</v>
      </c>
      <c r="U12" s="122"/>
      <c r="V12" s="121" t="s">
        <v>20</v>
      </c>
      <c r="W12" s="122"/>
      <c r="X12" s="121" t="s">
        <v>21</v>
      </c>
      <c r="Y12" s="122"/>
      <c r="Z12" s="121" t="s">
        <v>22</v>
      </c>
      <c r="AA12" s="122"/>
      <c r="AB12" s="121" t="s">
        <v>23</v>
      </c>
      <c r="AC12" s="122"/>
      <c r="AD12" s="10">
        <v>18</v>
      </c>
      <c r="AE12" s="10">
        <v>19</v>
      </c>
    </row>
    <row r="13" spans="1:32" ht="10.5" customHeight="1" x14ac:dyDescent="0.3">
      <c r="A13" s="11">
        <v>1</v>
      </c>
      <c r="B13" s="11">
        <v>2</v>
      </c>
      <c r="C13" s="11">
        <v>7</v>
      </c>
      <c r="D13" s="11">
        <v>8</v>
      </c>
      <c r="E13" s="11">
        <v>9</v>
      </c>
      <c r="F13" s="11"/>
      <c r="G13" s="11">
        <v>10</v>
      </c>
      <c r="H13" s="12">
        <v>11</v>
      </c>
      <c r="I13" s="11">
        <v>12</v>
      </c>
      <c r="J13" s="12">
        <v>13</v>
      </c>
      <c r="K13" s="11">
        <v>14</v>
      </c>
      <c r="L13" s="12">
        <v>15</v>
      </c>
      <c r="M13" s="11">
        <v>16</v>
      </c>
      <c r="N13" s="12">
        <v>17</v>
      </c>
      <c r="O13" s="11">
        <v>18</v>
      </c>
      <c r="P13" s="12">
        <v>19</v>
      </c>
      <c r="Q13" s="11">
        <v>20</v>
      </c>
      <c r="R13" s="12">
        <v>21</v>
      </c>
      <c r="S13" s="11">
        <v>22</v>
      </c>
      <c r="T13" s="12">
        <v>23</v>
      </c>
      <c r="U13" s="11">
        <v>24</v>
      </c>
      <c r="V13" s="12">
        <v>25</v>
      </c>
      <c r="W13" s="11">
        <v>26</v>
      </c>
      <c r="X13" s="11">
        <v>27</v>
      </c>
      <c r="Y13" s="11">
        <v>28</v>
      </c>
      <c r="Z13" s="12">
        <v>29</v>
      </c>
      <c r="AA13" s="11">
        <v>30</v>
      </c>
      <c r="AB13" s="11">
        <v>31</v>
      </c>
      <c r="AC13" s="11">
        <v>32</v>
      </c>
      <c r="AD13" s="11">
        <v>33</v>
      </c>
      <c r="AE13" s="11">
        <v>34</v>
      </c>
    </row>
    <row r="14" spans="1:32" s="23" customFormat="1" ht="21.75" customHeight="1" x14ac:dyDescent="0.2">
      <c r="A14" s="13"/>
      <c r="B14" s="111" t="s">
        <v>47</v>
      </c>
      <c r="C14" s="112"/>
      <c r="D14" s="112" t="s">
        <v>49</v>
      </c>
      <c r="E14" s="112"/>
      <c r="F14" s="112"/>
      <c r="G14" s="112"/>
      <c r="H14" s="13"/>
      <c r="I14" s="113"/>
      <c r="J14" s="13"/>
      <c r="K14" s="114"/>
      <c r="L14" s="13"/>
      <c r="M14" s="112"/>
      <c r="N14" s="13"/>
      <c r="O14" s="113"/>
      <c r="P14" s="13"/>
      <c r="Q14" s="113"/>
      <c r="R14" s="13"/>
      <c r="S14" s="112"/>
      <c r="T14" s="13"/>
      <c r="U14" s="112"/>
      <c r="V14" s="13"/>
      <c r="W14" s="112"/>
      <c r="X14" s="112"/>
      <c r="Y14" s="112"/>
      <c r="Z14" s="13"/>
      <c r="AA14" s="112"/>
      <c r="AB14" s="115"/>
      <c r="AC14" s="112"/>
      <c r="AD14" s="112"/>
      <c r="AE14" s="112"/>
    </row>
    <row r="15" spans="1:32" s="23" customFormat="1" ht="21" customHeight="1" x14ac:dyDescent="0.2">
      <c r="A15" s="14"/>
      <c r="B15" s="15" t="s">
        <v>46</v>
      </c>
      <c r="C15" s="16" t="s">
        <v>94</v>
      </c>
      <c r="D15" s="16" t="s">
        <v>50</v>
      </c>
      <c r="E15" s="16"/>
      <c r="F15" s="16"/>
      <c r="G15" s="16"/>
      <c r="H15" s="14">
        <v>100</v>
      </c>
      <c r="I15" s="17">
        <f>I16+I45+I51+I58+I65</f>
        <v>20593079000</v>
      </c>
      <c r="J15" s="14">
        <v>100</v>
      </c>
      <c r="K15" s="18">
        <f>K16+K45+K51+K58+K65</f>
        <v>3713427547.4699998</v>
      </c>
      <c r="L15" s="14">
        <v>100</v>
      </c>
      <c r="M15" s="17">
        <f>M16+M45+M51+M58+M65</f>
        <v>3669043686</v>
      </c>
      <c r="N15" s="19">
        <v>14.36</v>
      </c>
      <c r="O15" s="17">
        <f>O16+O45+O51+O58+O65</f>
        <v>705327135.85000002</v>
      </c>
      <c r="P15" s="20">
        <v>33.31</v>
      </c>
      <c r="Q15" s="17">
        <f>Q16+Q45+Q51+Q58+Q65</f>
        <v>1186111245.99</v>
      </c>
      <c r="R15" s="20">
        <v>25.94</v>
      </c>
      <c r="S15" s="18">
        <f>S16+S45+S51+S58+S65</f>
        <v>0</v>
      </c>
      <c r="T15" s="14">
        <v>26.39</v>
      </c>
      <c r="U15" s="18">
        <f>U16+U45+U51+U58+U65</f>
        <v>0</v>
      </c>
      <c r="V15" s="14">
        <f t="shared" ref="V15:W17" si="0">N15+P15+R15+T15</f>
        <v>100</v>
      </c>
      <c r="W15" s="21">
        <f>O15+Q15+S15+U15</f>
        <v>1891438381.8400002</v>
      </c>
      <c r="X15" s="22">
        <f t="shared" ref="X15:Y17" si="1">V15/L15*100</f>
        <v>100</v>
      </c>
      <c r="Y15" s="22">
        <f>W15/M15*100</f>
        <v>51.551263591032651</v>
      </c>
      <c r="Z15" s="14">
        <f t="shared" ref="Z15:AA17" si="2">J15+V15</f>
        <v>200</v>
      </c>
      <c r="AA15" s="18">
        <f t="shared" si="2"/>
        <v>5604865929.3099995</v>
      </c>
      <c r="AB15" s="22">
        <f t="shared" ref="AB15:AC17" si="3">Z15/H15*100</f>
        <v>200</v>
      </c>
      <c r="AC15" s="22">
        <f t="shared" si="3"/>
        <v>27.217231232444643</v>
      </c>
      <c r="AD15" s="16"/>
      <c r="AE15" s="16"/>
    </row>
    <row r="16" spans="1:32" s="23" customFormat="1" ht="61.5" customHeight="1" x14ac:dyDescent="0.2">
      <c r="A16" s="24"/>
      <c r="B16" s="25" t="s">
        <v>48</v>
      </c>
      <c r="C16" s="26"/>
      <c r="D16" s="27" t="s">
        <v>84</v>
      </c>
      <c r="E16" s="27" t="s">
        <v>190</v>
      </c>
      <c r="F16" s="26"/>
      <c r="G16" s="26" t="s">
        <v>189</v>
      </c>
      <c r="H16" s="24">
        <v>100</v>
      </c>
      <c r="I16" s="28">
        <f>I17+I25+I28+I34+I39</f>
        <v>18264506100</v>
      </c>
      <c r="J16" s="24">
        <v>100</v>
      </c>
      <c r="K16" s="29">
        <f>K17+K25+K28+K34+K39</f>
        <v>3283602765.4699998</v>
      </c>
      <c r="L16" s="24">
        <v>100</v>
      </c>
      <c r="M16" s="28">
        <f>M17+M25+M28+M34+M39</f>
        <v>3229803046</v>
      </c>
      <c r="N16" s="30">
        <v>14.16</v>
      </c>
      <c r="O16" s="28">
        <f>O17+O25+O28+O39+O34</f>
        <v>665387135.85000002</v>
      </c>
      <c r="P16" s="31">
        <v>48.6</v>
      </c>
      <c r="Q16" s="28">
        <f>Q17+Q25+Q28+Q34+Q39</f>
        <v>1107677545.99</v>
      </c>
      <c r="R16" s="31">
        <v>12.37</v>
      </c>
      <c r="S16" s="29">
        <f>S17+S25+S28+S34+S39</f>
        <v>0</v>
      </c>
      <c r="T16" s="32">
        <v>24.87</v>
      </c>
      <c r="U16" s="29">
        <f>U17+U25+U28+U34+U39</f>
        <v>0</v>
      </c>
      <c r="V16" s="30">
        <f>N16+P16+R16+T16</f>
        <v>100.00000000000001</v>
      </c>
      <c r="W16" s="33">
        <f t="shared" si="0"/>
        <v>1773064681.8400002</v>
      </c>
      <c r="X16" s="34">
        <f t="shared" si="1"/>
        <v>100.00000000000003</v>
      </c>
      <c r="Y16" s="34">
        <f t="shared" si="1"/>
        <v>54.896990825365641</v>
      </c>
      <c r="Z16" s="24">
        <f t="shared" si="2"/>
        <v>200</v>
      </c>
      <c r="AA16" s="29">
        <f t="shared" si="2"/>
        <v>5056667447.3099995</v>
      </c>
      <c r="AB16" s="34">
        <f t="shared" si="3"/>
        <v>200</v>
      </c>
      <c r="AC16" s="34">
        <f t="shared" si="3"/>
        <v>27.685760674962896</v>
      </c>
      <c r="AD16" s="26"/>
      <c r="AE16" s="26"/>
    </row>
    <row r="17" spans="1:31" s="23" customFormat="1" ht="42.75" customHeight="1" x14ac:dyDescent="0.2">
      <c r="A17" s="35"/>
      <c r="B17" s="36" t="s">
        <v>52</v>
      </c>
      <c r="C17" s="37"/>
      <c r="D17" s="38" t="s">
        <v>51</v>
      </c>
      <c r="E17" s="38" t="s">
        <v>171</v>
      </c>
      <c r="F17" s="37"/>
      <c r="G17" s="37" t="s">
        <v>189</v>
      </c>
      <c r="H17" s="35">
        <v>100</v>
      </c>
      <c r="I17" s="39">
        <f>SUM(I18:I24)</f>
        <v>117722432</v>
      </c>
      <c r="J17" s="35">
        <v>100</v>
      </c>
      <c r="K17" s="40">
        <f>SUM(K18:K24)</f>
        <v>10083000</v>
      </c>
      <c r="L17" s="35">
        <v>100</v>
      </c>
      <c r="M17" s="39">
        <f>SUM(M18:M24)</f>
        <v>12483000</v>
      </c>
      <c r="N17" s="35">
        <v>0</v>
      </c>
      <c r="O17" s="39">
        <f>SUM(O18:O24)</f>
        <v>0</v>
      </c>
      <c r="P17" s="41">
        <v>65.900000000000006</v>
      </c>
      <c r="Q17" s="39">
        <f>SUM(Q18:Q24)</f>
        <v>2286300</v>
      </c>
      <c r="R17" s="41">
        <v>0</v>
      </c>
      <c r="S17" s="40">
        <f>SUM(S18:S24)</f>
        <v>0</v>
      </c>
      <c r="T17" s="35">
        <v>0</v>
      </c>
      <c r="U17" s="40">
        <f>SUM(U18:U24)</f>
        <v>0</v>
      </c>
      <c r="V17" s="35">
        <f t="shared" si="0"/>
        <v>65.900000000000006</v>
      </c>
      <c r="W17" s="42">
        <f t="shared" si="0"/>
        <v>2286300</v>
      </c>
      <c r="X17" s="43">
        <f t="shared" si="1"/>
        <v>65.900000000000006</v>
      </c>
      <c r="Y17" s="43">
        <f t="shared" si="1"/>
        <v>18.315308819995195</v>
      </c>
      <c r="Z17" s="35">
        <f t="shared" si="2"/>
        <v>165.9</v>
      </c>
      <c r="AA17" s="40">
        <f t="shared" si="2"/>
        <v>12369300</v>
      </c>
      <c r="AB17" s="43">
        <f t="shared" si="3"/>
        <v>165.9</v>
      </c>
      <c r="AC17" s="43">
        <f t="shared" si="3"/>
        <v>10.507173348236638</v>
      </c>
      <c r="AD17" s="38"/>
      <c r="AE17" s="37"/>
    </row>
    <row r="18" spans="1:31" s="52" customFormat="1" ht="49.5" customHeight="1" x14ac:dyDescent="0.2">
      <c r="A18" s="44"/>
      <c r="B18" s="45" t="s">
        <v>162</v>
      </c>
      <c r="C18" s="46"/>
      <c r="D18" s="47" t="s">
        <v>163</v>
      </c>
      <c r="E18" s="47" t="s">
        <v>164</v>
      </c>
      <c r="F18" s="46" t="s">
        <v>160</v>
      </c>
      <c r="G18" s="46" t="s">
        <v>96</v>
      </c>
      <c r="H18" s="44">
        <v>48</v>
      </c>
      <c r="I18" s="48">
        <v>16987667</v>
      </c>
      <c r="J18" s="44">
        <v>0</v>
      </c>
      <c r="K18" s="49">
        <v>0</v>
      </c>
      <c r="L18" s="44">
        <v>0</v>
      </c>
      <c r="M18" s="48">
        <v>0</v>
      </c>
      <c r="N18" s="44">
        <v>0</v>
      </c>
      <c r="O18" s="48">
        <v>0</v>
      </c>
      <c r="P18" s="44">
        <v>0</v>
      </c>
      <c r="Q18" s="48">
        <v>0</v>
      </c>
      <c r="R18" s="44">
        <v>0</v>
      </c>
      <c r="S18" s="49"/>
      <c r="T18" s="44">
        <v>0</v>
      </c>
      <c r="U18" s="49"/>
      <c r="V18" s="44">
        <f>N18+P18+R18+T18</f>
        <v>0</v>
      </c>
      <c r="W18" s="50">
        <v>0</v>
      </c>
      <c r="X18" s="51">
        <v>0</v>
      </c>
      <c r="Y18" s="51">
        <v>0</v>
      </c>
      <c r="Z18" s="44">
        <f>J18+V18</f>
        <v>0</v>
      </c>
      <c r="AA18" s="49">
        <v>0</v>
      </c>
      <c r="AB18" s="51">
        <f>Z18/H18*100</f>
        <v>0</v>
      </c>
      <c r="AC18" s="51">
        <f t="shared" ref="AC18:AC42" si="4">AA18/I18*100</f>
        <v>0</v>
      </c>
      <c r="AD18" s="47" t="s">
        <v>182</v>
      </c>
      <c r="AE18" s="46"/>
    </row>
    <row r="19" spans="1:31" s="2" customFormat="1" ht="70.5" customHeight="1" x14ac:dyDescent="0.2">
      <c r="A19" s="44"/>
      <c r="B19" s="46" t="s">
        <v>53</v>
      </c>
      <c r="C19" s="46"/>
      <c r="D19" s="47" t="s">
        <v>54</v>
      </c>
      <c r="E19" s="47" t="s">
        <v>95</v>
      </c>
      <c r="F19" s="47" t="s">
        <v>160</v>
      </c>
      <c r="G19" s="46" t="s">
        <v>96</v>
      </c>
      <c r="H19" s="44">
        <v>48</v>
      </c>
      <c r="I19" s="48">
        <v>18788440</v>
      </c>
      <c r="J19" s="44">
        <v>4</v>
      </c>
      <c r="K19" s="49">
        <v>3180000</v>
      </c>
      <c r="L19" s="44">
        <v>8</v>
      </c>
      <c r="M19" s="48">
        <v>3180000</v>
      </c>
      <c r="N19" s="44">
        <v>0</v>
      </c>
      <c r="O19" s="48">
        <v>0</v>
      </c>
      <c r="P19" s="44">
        <v>4</v>
      </c>
      <c r="Q19" s="48">
        <v>1308800</v>
      </c>
      <c r="R19" s="44">
        <v>0</v>
      </c>
      <c r="S19" s="49"/>
      <c r="T19" s="44">
        <v>0</v>
      </c>
      <c r="U19" s="49"/>
      <c r="V19" s="44">
        <f t="shared" ref="V19:V24" si="5">N19+P19+R19+T19</f>
        <v>4</v>
      </c>
      <c r="W19" s="50">
        <f>O19+Q19+S19+U19</f>
        <v>1308800</v>
      </c>
      <c r="X19" s="51">
        <f t="shared" ref="X19:X24" si="6">V19/L19*100</f>
        <v>50</v>
      </c>
      <c r="Y19" s="51">
        <f>W19/M19*100</f>
        <v>41.15723270440251</v>
      </c>
      <c r="Z19" s="44">
        <f t="shared" ref="Z19:Z25" si="7">J19+V19</f>
        <v>8</v>
      </c>
      <c r="AA19" s="49">
        <f t="shared" ref="AA19:AA42" si="8">K19+W19</f>
        <v>4488800</v>
      </c>
      <c r="AB19" s="51">
        <f t="shared" ref="AB19:AB24" si="9">Z19/H19*100</f>
        <v>16.666666666666664</v>
      </c>
      <c r="AC19" s="51">
        <f t="shared" si="4"/>
        <v>23.891286344156303</v>
      </c>
      <c r="AD19" s="47" t="s">
        <v>182</v>
      </c>
      <c r="AE19" s="46"/>
    </row>
    <row r="20" spans="1:31" s="2" customFormat="1" ht="88.5" customHeight="1" x14ac:dyDescent="0.2">
      <c r="A20" s="44"/>
      <c r="B20" s="46" t="s">
        <v>165</v>
      </c>
      <c r="C20" s="46"/>
      <c r="D20" s="47" t="s">
        <v>166</v>
      </c>
      <c r="E20" s="47" t="s">
        <v>167</v>
      </c>
      <c r="F20" s="47" t="s">
        <v>160</v>
      </c>
      <c r="G20" s="46" t="s">
        <v>96</v>
      </c>
      <c r="H20" s="44">
        <v>36</v>
      </c>
      <c r="I20" s="48">
        <v>16653290</v>
      </c>
      <c r="J20" s="44">
        <v>0</v>
      </c>
      <c r="K20" s="49">
        <v>0</v>
      </c>
      <c r="L20" s="44">
        <v>0</v>
      </c>
      <c r="M20" s="48">
        <v>0</v>
      </c>
      <c r="N20" s="44">
        <v>0</v>
      </c>
      <c r="O20" s="48">
        <v>0</v>
      </c>
      <c r="P20" s="44">
        <v>0</v>
      </c>
      <c r="Q20" s="48">
        <v>0</v>
      </c>
      <c r="R20" s="44">
        <v>0</v>
      </c>
      <c r="S20" s="49"/>
      <c r="T20" s="44">
        <v>0</v>
      </c>
      <c r="U20" s="49"/>
      <c r="V20" s="44">
        <f t="shared" si="5"/>
        <v>0</v>
      </c>
      <c r="W20" s="50">
        <f>O20+Q20+S20+U20</f>
        <v>0</v>
      </c>
      <c r="X20" s="51">
        <v>0</v>
      </c>
      <c r="Y20" s="51">
        <v>0</v>
      </c>
      <c r="Z20" s="44">
        <f t="shared" si="7"/>
        <v>0</v>
      </c>
      <c r="AA20" s="49">
        <f t="shared" si="8"/>
        <v>0</v>
      </c>
      <c r="AB20" s="51">
        <f t="shared" si="9"/>
        <v>0</v>
      </c>
      <c r="AC20" s="51">
        <f t="shared" si="4"/>
        <v>0</v>
      </c>
      <c r="AD20" s="47" t="s">
        <v>182</v>
      </c>
      <c r="AE20" s="46"/>
    </row>
    <row r="21" spans="1:31" s="2" customFormat="1" ht="73.5" customHeight="1" x14ac:dyDescent="0.2">
      <c r="A21" s="44"/>
      <c r="B21" s="46" t="s">
        <v>55</v>
      </c>
      <c r="C21" s="46"/>
      <c r="D21" s="47" t="s">
        <v>58</v>
      </c>
      <c r="E21" s="47" t="s">
        <v>97</v>
      </c>
      <c r="F21" s="47" t="s">
        <v>160</v>
      </c>
      <c r="G21" s="46" t="s">
        <v>96</v>
      </c>
      <c r="H21" s="44">
        <v>42</v>
      </c>
      <c r="I21" s="48">
        <v>16209740</v>
      </c>
      <c r="J21" s="44">
        <v>7</v>
      </c>
      <c r="K21" s="49">
        <v>3093000</v>
      </c>
      <c r="L21" s="44">
        <v>7</v>
      </c>
      <c r="M21" s="48">
        <v>3093000</v>
      </c>
      <c r="N21" s="44">
        <v>0</v>
      </c>
      <c r="O21" s="48">
        <v>0</v>
      </c>
      <c r="P21" s="44">
        <v>7</v>
      </c>
      <c r="Q21" s="48">
        <v>423500</v>
      </c>
      <c r="R21" s="44">
        <v>0</v>
      </c>
      <c r="S21" s="49"/>
      <c r="T21" s="44">
        <v>0</v>
      </c>
      <c r="U21" s="49"/>
      <c r="V21" s="44">
        <f t="shared" si="5"/>
        <v>7</v>
      </c>
      <c r="W21" s="50">
        <f t="shared" ref="W21:W24" si="10">O21+Q21+S21+U21</f>
        <v>423500</v>
      </c>
      <c r="X21" s="51">
        <f t="shared" si="6"/>
        <v>100</v>
      </c>
      <c r="Y21" s="51">
        <f t="shared" ref="Y21:Y24" si="11">W21/M21*100</f>
        <v>13.692208212091819</v>
      </c>
      <c r="Z21" s="44">
        <f t="shared" si="7"/>
        <v>14</v>
      </c>
      <c r="AA21" s="49">
        <f t="shared" si="8"/>
        <v>3516500</v>
      </c>
      <c r="AB21" s="51">
        <f t="shared" si="9"/>
        <v>33.333333333333329</v>
      </c>
      <c r="AC21" s="51">
        <f t="shared" si="4"/>
        <v>21.693747092797295</v>
      </c>
      <c r="AD21" s="47" t="s">
        <v>182</v>
      </c>
      <c r="AE21" s="46"/>
    </row>
    <row r="22" spans="1:31" s="2" customFormat="1" ht="87" customHeight="1" x14ac:dyDescent="0.2">
      <c r="A22" s="44"/>
      <c r="B22" s="46" t="s">
        <v>57</v>
      </c>
      <c r="C22" s="46"/>
      <c r="D22" s="47" t="s">
        <v>59</v>
      </c>
      <c r="E22" s="47" t="s">
        <v>98</v>
      </c>
      <c r="F22" s="47" t="s">
        <v>160</v>
      </c>
      <c r="G22" s="46" t="s">
        <v>96</v>
      </c>
      <c r="H22" s="44">
        <v>36</v>
      </c>
      <c r="I22" s="48">
        <v>14606263</v>
      </c>
      <c r="J22" s="44">
        <v>12</v>
      </c>
      <c r="K22" s="49">
        <v>2760000</v>
      </c>
      <c r="L22" s="44">
        <v>6</v>
      </c>
      <c r="M22" s="48">
        <v>5160000</v>
      </c>
      <c r="N22" s="44">
        <v>0</v>
      </c>
      <c r="O22" s="48">
        <v>0</v>
      </c>
      <c r="P22" s="44">
        <v>0</v>
      </c>
      <c r="Q22" s="48">
        <v>0</v>
      </c>
      <c r="R22" s="44">
        <v>0</v>
      </c>
      <c r="S22" s="49"/>
      <c r="T22" s="44">
        <v>0</v>
      </c>
      <c r="U22" s="49"/>
      <c r="V22" s="44">
        <f t="shared" si="5"/>
        <v>0</v>
      </c>
      <c r="W22" s="50">
        <f t="shared" si="10"/>
        <v>0</v>
      </c>
      <c r="X22" s="51">
        <f t="shared" si="6"/>
        <v>0</v>
      </c>
      <c r="Y22" s="51">
        <f t="shared" si="11"/>
        <v>0</v>
      </c>
      <c r="Z22" s="44">
        <f t="shared" si="7"/>
        <v>12</v>
      </c>
      <c r="AA22" s="49">
        <f t="shared" si="8"/>
        <v>2760000</v>
      </c>
      <c r="AB22" s="51">
        <f t="shared" si="9"/>
        <v>33.333333333333329</v>
      </c>
      <c r="AC22" s="51">
        <f t="shared" si="4"/>
        <v>18.896003721143455</v>
      </c>
      <c r="AD22" s="47" t="s">
        <v>182</v>
      </c>
      <c r="AE22" s="46"/>
    </row>
    <row r="23" spans="1:31" s="2" customFormat="1" ht="117" customHeight="1" x14ac:dyDescent="0.2">
      <c r="A23" s="53"/>
      <c r="B23" s="46" t="s">
        <v>56</v>
      </c>
      <c r="C23" s="54"/>
      <c r="D23" s="55" t="s">
        <v>60</v>
      </c>
      <c r="E23" s="55" t="s">
        <v>99</v>
      </c>
      <c r="F23" s="47" t="s">
        <v>160</v>
      </c>
      <c r="G23" s="54" t="s">
        <v>100</v>
      </c>
      <c r="H23" s="53">
        <v>96</v>
      </c>
      <c r="I23" s="56">
        <v>19476077</v>
      </c>
      <c r="J23" s="53">
        <v>16</v>
      </c>
      <c r="K23" s="57">
        <v>1050000</v>
      </c>
      <c r="L23" s="53">
        <v>16</v>
      </c>
      <c r="M23" s="56">
        <v>1050000</v>
      </c>
      <c r="N23" s="53">
        <v>0</v>
      </c>
      <c r="O23" s="56">
        <v>0</v>
      </c>
      <c r="P23" s="53">
        <v>16</v>
      </c>
      <c r="Q23" s="56">
        <v>554000</v>
      </c>
      <c r="R23" s="53">
        <v>0</v>
      </c>
      <c r="S23" s="57"/>
      <c r="T23" s="53">
        <v>0</v>
      </c>
      <c r="U23" s="49"/>
      <c r="V23" s="44">
        <f t="shared" si="5"/>
        <v>16</v>
      </c>
      <c r="W23" s="50">
        <f t="shared" si="10"/>
        <v>554000</v>
      </c>
      <c r="X23" s="51">
        <f t="shared" si="6"/>
        <v>100</v>
      </c>
      <c r="Y23" s="51">
        <f t="shared" si="11"/>
        <v>52.761904761904766</v>
      </c>
      <c r="Z23" s="44">
        <f t="shared" si="7"/>
        <v>32</v>
      </c>
      <c r="AA23" s="49">
        <f t="shared" si="8"/>
        <v>1604000</v>
      </c>
      <c r="AB23" s="51">
        <f t="shared" si="9"/>
        <v>33.333333333333329</v>
      </c>
      <c r="AC23" s="51">
        <f t="shared" si="4"/>
        <v>8.2357448063077587</v>
      </c>
      <c r="AD23" s="55" t="s">
        <v>182</v>
      </c>
      <c r="AE23" s="54"/>
    </row>
    <row r="24" spans="1:31" s="2" customFormat="1" ht="50.25" customHeight="1" x14ac:dyDescent="0.2">
      <c r="A24" s="53"/>
      <c r="B24" s="46" t="s">
        <v>61</v>
      </c>
      <c r="C24" s="54"/>
      <c r="D24" s="55" t="s">
        <v>62</v>
      </c>
      <c r="E24" s="55" t="s">
        <v>101</v>
      </c>
      <c r="F24" s="47" t="s">
        <v>160</v>
      </c>
      <c r="G24" s="54" t="s">
        <v>100</v>
      </c>
      <c r="H24" s="53">
        <v>72</v>
      </c>
      <c r="I24" s="56">
        <v>15000955</v>
      </c>
      <c r="J24" s="53">
        <v>0</v>
      </c>
      <c r="K24" s="57">
        <v>0</v>
      </c>
      <c r="L24" s="53">
        <v>0</v>
      </c>
      <c r="M24" s="56">
        <v>0</v>
      </c>
      <c r="N24" s="53">
        <v>0</v>
      </c>
      <c r="O24" s="56">
        <v>0</v>
      </c>
      <c r="P24" s="53">
        <v>0</v>
      </c>
      <c r="Q24" s="56">
        <v>0</v>
      </c>
      <c r="R24" s="53">
        <v>0</v>
      </c>
      <c r="S24" s="57"/>
      <c r="T24" s="53">
        <v>0</v>
      </c>
      <c r="U24" s="49"/>
      <c r="V24" s="44">
        <f t="shared" si="5"/>
        <v>0</v>
      </c>
      <c r="W24" s="50">
        <f t="shared" si="10"/>
        <v>0</v>
      </c>
      <c r="X24" s="51" t="e">
        <f t="shared" si="6"/>
        <v>#DIV/0!</v>
      </c>
      <c r="Y24" s="51" t="e">
        <f t="shared" si="11"/>
        <v>#DIV/0!</v>
      </c>
      <c r="Z24" s="44">
        <f t="shared" si="7"/>
        <v>0</v>
      </c>
      <c r="AA24" s="49">
        <f t="shared" si="8"/>
        <v>0</v>
      </c>
      <c r="AB24" s="51">
        <f t="shared" si="9"/>
        <v>0</v>
      </c>
      <c r="AC24" s="51">
        <f t="shared" si="4"/>
        <v>0</v>
      </c>
      <c r="AD24" s="55" t="s">
        <v>182</v>
      </c>
      <c r="AE24" s="54"/>
    </row>
    <row r="25" spans="1:31" s="23" customFormat="1" ht="65.25" customHeight="1" x14ac:dyDescent="0.2">
      <c r="A25" s="35"/>
      <c r="B25" s="36" t="s">
        <v>63</v>
      </c>
      <c r="C25" s="37"/>
      <c r="D25" s="38" t="s">
        <v>172</v>
      </c>
      <c r="E25" s="38" t="s">
        <v>174</v>
      </c>
      <c r="F25" s="37"/>
      <c r="G25" s="37" t="s">
        <v>189</v>
      </c>
      <c r="H25" s="35">
        <v>100</v>
      </c>
      <c r="I25" s="39">
        <f>SUM(I26:I27)</f>
        <v>14669310300</v>
      </c>
      <c r="J25" s="35">
        <v>100</v>
      </c>
      <c r="K25" s="40">
        <f>SUM(K26:K27)</f>
        <v>2713466436.4699998</v>
      </c>
      <c r="L25" s="35">
        <v>100</v>
      </c>
      <c r="M25" s="39">
        <f>SUM(M26:M27)</f>
        <v>2739883246</v>
      </c>
      <c r="N25" s="58">
        <v>13.99</v>
      </c>
      <c r="O25" s="39">
        <f>SUM(O26:O27)</f>
        <v>600086849.85000002</v>
      </c>
      <c r="P25" s="58">
        <v>37</v>
      </c>
      <c r="Q25" s="39">
        <f>SUM(Q26:Q27)</f>
        <v>1000125720.99</v>
      </c>
      <c r="R25" s="58">
        <v>0</v>
      </c>
      <c r="S25" s="40">
        <f>SUM(S26:S27)</f>
        <v>0</v>
      </c>
      <c r="T25" s="59">
        <v>22.67</v>
      </c>
      <c r="U25" s="40">
        <f>SUM(U26:U27)</f>
        <v>0</v>
      </c>
      <c r="V25" s="35">
        <f>N25+P25+R25+T25</f>
        <v>73.66</v>
      </c>
      <c r="W25" s="42">
        <f>O25+Q25+S25+U25</f>
        <v>1600212570.8400002</v>
      </c>
      <c r="X25" s="43">
        <f t="shared" ref="X25:Y29" si="12">V25/L25*100</f>
        <v>73.66</v>
      </c>
      <c r="Y25" s="43">
        <f t="shared" si="12"/>
        <v>58.404407311011383</v>
      </c>
      <c r="Z25" s="35">
        <f t="shared" si="7"/>
        <v>173.66</v>
      </c>
      <c r="AA25" s="40">
        <f t="shared" si="8"/>
        <v>4313679007.3099995</v>
      </c>
      <c r="AB25" s="43">
        <f>Z25/H25*100</f>
        <v>173.66</v>
      </c>
      <c r="AC25" s="43">
        <f t="shared" si="4"/>
        <v>29.406147385879482</v>
      </c>
      <c r="AD25" s="38"/>
      <c r="AE25" s="37"/>
    </row>
    <row r="26" spans="1:31" s="2" customFormat="1" ht="54" customHeight="1" x14ac:dyDescent="0.2">
      <c r="A26" s="44"/>
      <c r="B26" s="46" t="s">
        <v>64</v>
      </c>
      <c r="C26" s="46"/>
      <c r="D26" s="47" t="s">
        <v>66</v>
      </c>
      <c r="E26" s="47" t="s">
        <v>102</v>
      </c>
      <c r="F26" s="47" t="s">
        <v>161</v>
      </c>
      <c r="G26" s="46" t="s">
        <v>103</v>
      </c>
      <c r="H26" s="44">
        <v>19</v>
      </c>
      <c r="I26" s="48">
        <v>14655791000</v>
      </c>
      <c r="J26" s="44">
        <v>19</v>
      </c>
      <c r="K26" s="49">
        <v>2710916436.4699998</v>
      </c>
      <c r="L26" s="44">
        <v>19</v>
      </c>
      <c r="M26" s="48">
        <v>2737333246</v>
      </c>
      <c r="N26" s="44">
        <v>19</v>
      </c>
      <c r="O26" s="48">
        <v>600086849.85000002</v>
      </c>
      <c r="P26" s="44">
        <v>19</v>
      </c>
      <c r="Q26" s="48">
        <v>1000125720.99</v>
      </c>
      <c r="R26" s="44">
        <v>19</v>
      </c>
      <c r="S26" s="49"/>
      <c r="T26" s="44">
        <v>19</v>
      </c>
      <c r="U26" s="49"/>
      <c r="V26" s="44">
        <v>19</v>
      </c>
      <c r="W26" s="50">
        <f>O26+Q26+S26+U26</f>
        <v>1600212570.8400002</v>
      </c>
      <c r="X26" s="51">
        <f t="shared" si="12"/>
        <v>100</v>
      </c>
      <c r="Y26" s="51">
        <f t="shared" si="12"/>
        <v>58.458814730663597</v>
      </c>
      <c r="Z26" s="44">
        <v>19</v>
      </c>
      <c r="AA26" s="49">
        <f t="shared" si="8"/>
        <v>4311129007.3099995</v>
      </c>
      <c r="AB26" s="51">
        <f>Z26/H26*100</f>
        <v>100</v>
      </c>
      <c r="AC26" s="51">
        <f t="shared" si="4"/>
        <v>29.415873952555678</v>
      </c>
      <c r="AD26" s="47" t="s">
        <v>182</v>
      </c>
      <c r="AE26" s="46"/>
    </row>
    <row r="27" spans="1:31" s="2" customFormat="1" ht="85.5" customHeight="1" x14ac:dyDescent="0.2">
      <c r="A27" s="44"/>
      <c r="B27" s="46" t="s">
        <v>65</v>
      </c>
      <c r="C27" s="46"/>
      <c r="D27" s="47" t="s">
        <v>67</v>
      </c>
      <c r="E27" s="47" t="s">
        <v>175</v>
      </c>
      <c r="F27" s="47" t="s">
        <v>160</v>
      </c>
      <c r="G27" s="46" t="s">
        <v>100</v>
      </c>
      <c r="H27" s="44">
        <v>12</v>
      </c>
      <c r="I27" s="48">
        <v>13519300</v>
      </c>
      <c r="J27" s="44">
        <v>2</v>
      </c>
      <c r="K27" s="49">
        <v>2550000</v>
      </c>
      <c r="L27" s="44">
        <v>2</v>
      </c>
      <c r="M27" s="48">
        <v>2550000</v>
      </c>
      <c r="N27" s="44">
        <v>0</v>
      </c>
      <c r="O27" s="48">
        <v>0</v>
      </c>
      <c r="P27" s="44">
        <v>0</v>
      </c>
      <c r="Q27" s="48">
        <v>0</v>
      </c>
      <c r="R27" s="44">
        <v>0</v>
      </c>
      <c r="S27" s="49"/>
      <c r="T27" s="44"/>
      <c r="U27" s="49"/>
      <c r="V27" s="44">
        <f>N27+P27+R27+T27</f>
        <v>0</v>
      </c>
      <c r="W27" s="50">
        <f>O27+Q27+S27+U27</f>
        <v>0</v>
      </c>
      <c r="X27" s="51">
        <f t="shared" si="12"/>
        <v>0</v>
      </c>
      <c r="Y27" s="51">
        <f t="shared" si="12"/>
        <v>0</v>
      </c>
      <c r="Z27" s="44">
        <f>V27+J27</f>
        <v>2</v>
      </c>
      <c r="AA27" s="49">
        <f t="shared" si="8"/>
        <v>2550000</v>
      </c>
      <c r="AB27" s="51">
        <f>Z27/H27*100</f>
        <v>16.666666666666664</v>
      </c>
      <c r="AC27" s="51">
        <f t="shared" si="4"/>
        <v>18.861923324432478</v>
      </c>
      <c r="AD27" s="47" t="s">
        <v>182</v>
      </c>
      <c r="AE27" s="46"/>
    </row>
    <row r="28" spans="1:31" s="23" customFormat="1" ht="53.25" customHeight="1" x14ac:dyDescent="0.2">
      <c r="A28" s="35"/>
      <c r="B28" s="36" t="s">
        <v>68</v>
      </c>
      <c r="C28" s="37"/>
      <c r="D28" s="38" t="s">
        <v>173</v>
      </c>
      <c r="E28" s="38" t="s">
        <v>176</v>
      </c>
      <c r="F28" s="38"/>
      <c r="G28" s="37" t="s">
        <v>189</v>
      </c>
      <c r="H28" s="35">
        <v>100</v>
      </c>
      <c r="I28" s="39">
        <f>SUM(I29:I33)</f>
        <v>828789374</v>
      </c>
      <c r="J28" s="35">
        <v>100</v>
      </c>
      <c r="K28" s="40">
        <f>SUM(K29:K33)</f>
        <v>95705458</v>
      </c>
      <c r="L28" s="35">
        <v>100</v>
      </c>
      <c r="M28" s="39"/>
      <c r="N28" s="58">
        <v>6.23</v>
      </c>
      <c r="O28" s="39">
        <f>SUM(O29:O33)</f>
        <v>0</v>
      </c>
      <c r="P28" s="58">
        <v>8.39</v>
      </c>
      <c r="Q28" s="39">
        <f>SUM(Q29:Q33)</f>
        <v>2126000</v>
      </c>
      <c r="R28" s="58">
        <v>40.19</v>
      </c>
      <c r="S28" s="40">
        <f>SUM(S29:S33)</f>
        <v>0</v>
      </c>
      <c r="T28" s="59">
        <v>45.19</v>
      </c>
      <c r="U28" s="40">
        <f>SUM(U29:U33)</f>
        <v>0</v>
      </c>
      <c r="V28" s="35">
        <f>N28+P28+R28+T28</f>
        <v>100</v>
      </c>
      <c r="W28" s="42">
        <f>O28+Q28+S28+U28</f>
        <v>2126000</v>
      </c>
      <c r="X28" s="43">
        <f t="shared" si="12"/>
        <v>100</v>
      </c>
      <c r="Y28" s="43" t="e">
        <f t="shared" si="12"/>
        <v>#DIV/0!</v>
      </c>
      <c r="Z28" s="35">
        <f>J28+V28</f>
        <v>200</v>
      </c>
      <c r="AA28" s="40">
        <f t="shared" si="8"/>
        <v>97831458</v>
      </c>
      <c r="AB28" s="43">
        <f>Z28</f>
        <v>200</v>
      </c>
      <c r="AC28" s="43">
        <f>Z28</f>
        <v>200</v>
      </c>
      <c r="AD28" s="38"/>
      <c r="AE28" s="37"/>
    </row>
    <row r="29" spans="1:31" s="2" customFormat="1" ht="45" x14ac:dyDescent="0.2">
      <c r="A29" s="44"/>
      <c r="B29" s="46" t="s">
        <v>69</v>
      </c>
      <c r="C29" s="46"/>
      <c r="D29" s="47" t="s">
        <v>74</v>
      </c>
      <c r="E29" s="47" t="s">
        <v>104</v>
      </c>
      <c r="F29" s="47" t="s">
        <v>161</v>
      </c>
      <c r="G29" s="46" t="s">
        <v>105</v>
      </c>
      <c r="H29" s="44">
        <v>48</v>
      </c>
      <c r="I29" s="48">
        <v>539074000</v>
      </c>
      <c r="J29" s="44">
        <v>48</v>
      </c>
      <c r="K29" s="49">
        <v>50415900</v>
      </c>
      <c r="L29" s="44">
        <v>48</v>
      </c>
      <c r="M29" s="48">
        <v>52624800</v>
      </c>
      <c r="N29" s="44">
        <v>0</v>
      </c>
      <c r="O29" s="48">
        <v>0</v>
      </c>
      <c r="P29" s="44">
        <v>48</v>
      </c>
      <c r="Q29" s="48">
        <v>2126000</v>
      </c>
      <c r="R29" s="44">
        <v>48</v>
      </c>
      <c r="S29" s="49"/>
      <c r="T29" s="44"/>
      <c r="U29" s="49"/>
      <c r="V29" s="44">
        <v>48</v>
      </c>
      <c r="W29" s="50">
        <f>O29+Q29+S29+U29</f>
        <v>2126000</v>
      </c>
      <c r="X29" s="51">
        <f t="shared" si="12"/>
        <v>100</v>
      </c>
      <c r="Y29" s="51">
        <f t="shared" si="12"/>
        <v>4.0399203417400154</v>
      </c>
      <c r="Z29" s="44">
        <v>48</v>
      </c>
      <c r="AA29" s="49">
        <f t="shared" si="8"/>
        <v>52541900</v>
      </c>
      <c r="AB29" s="51">
        <f>Z29/H29*100</f>
        <v>100</v>
      </c>
      <c r="AC29" s="51">
        <f t="shared" si="4"/>
        <v>9.7466952589069393</v>
      </c>
      <c r="AD29" s="47" t="s">
        <v>182</v>
      </c>
      <c r="AE29" s="46"/>
    </row>
    <row r="30" spans="1:31" s="2" customFormat="1" ht="39" customHeight="1" x14ac:dyDescent="0.2">
      <c r="A30" s="44"/>
      <c r="B30" s="46" t="s">
        <v>70</v>
      </c>
      <c r="C30" s="46"/>
      <c r="D30" s="47" t="s">
        <v>75</v>
      </c>
      <c r="E30" s="47" t="s">
        <v>106</v>
      </c>
      <c r="F30" s="47" t="s">
        <v>161</v>
      </c>
      <c r="G30" s="46" t="s">
        <v>105</v>
      </c>
      <c r="H30" s="44">
        <v>12</v>
      </c>
      <c r="I30" s="48">
        <v>137468085</v>
      </c>
      <c r="J30" s="44">
        <v>12</v>
      </c>
      <c r="K30" s="49">
        <v>26028000</v>
      </c>
      <c r="L30" s="44">
        <v>12</v>
      </c>
      <c r="M30" s="48">
        <v>27065000</v>
      </c>
      <c r="N30" s="44">
        <v>0</v>
      </c>
      <c r="O30" s="48">
        <v>0</v>
      </c>
      <c r="P30" s="44">
        <v>12</v>
      </c>
      <c r="Q30" s="48">
        <v>0</v>
      </c>
      <c r="R30" s="44">
        <v>12</v>
      </c>
      <c r="S30" s="49"/>
      <c r="T30" s="44"/>
      <c r="U30" s="49"/>
      <c r="V30" s="44">
        <v>12</v>
      </c>
      <c r="W30" s="50">
        <f t="shared" ref="W30:W33" si="13">O30+Q30+S30+U30</f>
        <v>0</v>
      </c>
      <c r="X30" s="51">
        <f t="shared" ref="X30:X34" si="14">V30/L30*100</f>
        <v>100</v>
      </c>
      <c r="Y30" s="51">
        <f t="shared" ref="Y30:Y33" si="15">W30/M30*100</f>
        <v>0</v>
      </c>
      <c r="Z30" s="44">
        <v>12</v>
      </c>
      <c r="AA30" s="49">
        <f t="shared" si="8"/>
        <v>26028000</v>
      </c>
      <c r="AB30" s="51">
        <f t="shared" ref="AB30:AB34" si="16">Z30/H30*100</f>
        <v>100</v>
      </c>
      <c r="AC30" s="51">
        <f t="shared" si="4"/>
        <v>18.93384926399462</v>
      </c>
      <c r="AD30" s="47" t="s">
        <v>182</v>
      </c>
      <c r="AE30" s="46"/>
    </row>
    <row r="31" spans="1:31" s="2" customFormat="1" ht="51.75" customHeight="1" x14ac:dyDescent="0.2">
      <c r="A31" s="44"/>
      <c r="B31" s="46" t="s">
        <v>71</v>
      </c>
      <c r="C31" s="46"/>
      <c r="D31" s="47" t="s">
        <v>76</v>
      </c>
      <c r="E31" s="47" t="s">
        <v>107</v>
      </c>
      <c r="F31" s="47" t="s">
        <v>161</v>
      </c>
      <c r="G31" s="46" t="s">
        <v>105</v>
      </c>
      <c r="H31" s="44">
        <v>12</v>
      </c>
      <c r="I31" s="48">
        <v>64886585</v>
      </c>
      <c r="J31" s="44">
        <v>12</v>
      </c>
      <c r="K31" s="49">
        <v>5799700</v>
      </c>
      <c r="L31" s="44">
        <v>12</v>
      </c>
      <c r="M31" s="48">
        <v>6425760</v>
      </c>
      <c r="N31" s="44">
        <v>0</v>
      </c>
      <c r="O31" s="48">
        <v>0</v>
      </c>
      <c r="P31" s="44">
        <v>0</v>
      </c>
      <c r="Q31" s="48">
        <v>0</v>
      </c>
      <c r="R31" s="44">
        <v>12</v>
      </c>
      <c r="S31" s="49"/>
      <c r="T31" s="44"/>
      <c r="U31" s="49"/>
      <c r="V31" s="44">
        <v>0</v>
      </c>
      <c r="W31" s="50">
        <f t="shared" si="13"/>
        <v>0</v>
      </c>
      <c r="X31" s="51">
        <f t="shared" si="14"/>
        <v>0</v>
      </c>
      <c r="Y31" s="51">
        <f t="shared" si="15"/>
        <v>0</v>
      </c>
      <c r="Z31" s="44">
        <v>12</v>
      </c>
      <c r="AA31" s="49">
        <f t="shared" si="8"/>
        <v>5799700</v>
      </c>
      <c r="AB31" s="51">
        <f t="shared" si="16"/>
        <v>100</v>
      </c>
      <c r="AC31" s="51">
        <f t="shared" si="4"/>
        <v>8.9382111880290811</v>
      </c>
      <c r="AD31" s="47" t="s">
        <v>182</v>
      </c>
      <c r="AE31" s="46"/>
    </row>
    <row r="32" spans="1:31" s="2" customFormat="1" ht="61.5" customHeight="1" x14ac:dyDescent="0.2">
      <c r="A32" s="53"/>
      <c r="B32" s="46" t="s">
        <v>72</v>
      </c>
      <c r="C32" s="54"/>
      <c r="D32" s="55" t="s">
        <v>77</v>
      </c>
      <c r="E32" s="55" t="s">
        <v>108</v>
      </c>
      <c r="F32" s="55" t="s">
        <v>160</v>
      </c>
      <c r="G32" s="54" t="s">
        <v>96</v>
      </c>
      <c r="H32" s="53">
        <v>144</v>
      </c>
      <c r="I32" s="48">
        <v>19547476</v>
      </c>
      <c r="J32" s="53">
        <v>48</v>
      </c>
      <c r="K32" s="57">
        <v>450000</v>
      </c>
      <c r="L32" s="53">
        <v>24</v>
      </c>
      <c r="M32" s="56">
        <v>1134000</v>
      </c>
      <c r="N32" s="53">
        <v>0</v>
      </c>
      <c r="O32" s="56">
        <v>0</v>
      </c>
      <c r="P32" s="53">
        <v>0</v>
      </c>
      <c r="Q32" s="56">
        <v>0</v>
      </c>
      <c r="R32" s="53">
        <v>0</v>
      </c>
      <c r="S32" s="57"/>
      <c r="T32" s="53"/>
      <c r="U32" s="57"/>
      <c r="V32" s="53">
        <f t="shared" ref="V32:V39" si="17">N32+P32+R32+T32</f>
        <v>0</v>
      </c>
      <c r="W32" s="50">
        <f t="shared" si="13"/>
        <v>0</v>
      </c>
      <c r="X32" s="51">
        <f t="shared" si="14"/>
        <v>0</v>
      </c>
      <c r="Y32" s="51">
        <f t="shared" si="15"/>
        <v>0</v>
      </c>
      <c r="Z32" s="53">
        <f>V32+J32</f>
        <v>48</v>
      </c>
      <c r="AA32" s="49">
        <f t="shared" si="8"/>
        <v>450000</v>
      </c>
      <c r="AB32" s="51">
        <f t="shared" si="16"/>
        <v>33.333333333333329</v>
      </c>
      <c r="AC32" s="51">
        <f t="shared" si="4"/>
        <v>2.3020874920117564</v>
      </c>
      <c r="AD32" s="55" t="s">
        <v>182</v>
      </c>
      <c r="AE32" s="54"/>
    </row>
    <row r="33" spans="1:31" s="2" customFormat="1" ht="69.75" customHeight="1" x14ac:dyDescent="0.2">
      <c r="A33" s="53"/>
      <c r="B33" s="46" t="s">
        <v>73</v>
      </c>
      <c r="C33" s="54"/>
      <c r="D33" s="55" t="s">
        <v>78</v>
      </c>
      <c r="E33" s="55" t="s">
        <v>109</v>
      </c>
      <c r="F33" s="55" t="s">
        <v>160</v>
      </c>
      <c r="G33" s="54" t="s">
        <v>100</v>
      </c>
      <c r="H33" s="53">
        <v>72</v>
      </c>
      <c r="I33" s="56">
        <v>67813228</v>
      </c>
      <c r="J33" s="53">
        <v>24</v>
      </c>
      <c r="K33" s="57">
        <v>13011858</v>
      </c>
      <c r="L33" s="53">
        <v>12</v>
      </c>
      <c r="M33" s="56">
        <v>27284000</v>
      </c>
      <c r="N33" s="53">
        <v>0</v>
      </c>
      <c r="O33" s="56">
        <v>0</v>
      </c>
      <c r="P33" s="53">
        <v>0</v>
      </c>
      <c r="Q33" s="56">
        <v>0</v>
      </c>
      <c r="R33" s="53">
        <v>0</v>
      </c>
      <c r="S33" s="57"/>
      <c r="T33" s="53"/>
      <c r="U33" s="57"/>
      <c r="V33" s="53">
        <f t="shared" si="17"/>
        <v>0</v>
      </c>
      <c r="W33" s="50">
        <f t="shared" si="13"/>
        <v>0</v>
      </c>
      <c r="X33" s="51">
        <f t="shared" si="14"/>
        <v>0</v>
      </c>
      <c r="Y33" s="51">
        <f t="shared" si="15"/>
        <v>0</v>
      </c>
      <c r="Z33" s="53">
        <f>V33+J33</f>
        <v>24</v>
      </c>
      <c r="AA33" s="49">
        <f t="shared" si="8"/>
        <v>13011858</v>
      </c>
      <c r="AB33" s="51">
        <f t="shared" si="16"/>
        <v>33.333333333333329</v>
      </c>
      <c r="AC33" s="51">
        <f t="shared" si="4"/>
        <v>19.187787373873427</v>
      </c>
      <c r="AD33" s="55" t="s">
        <v>182</v>
      </c>
      <c r="AE33" s="54"/>
    </row>
    <row r="34" spans="1:31" s="23" customFormat="1" ht="54" customHeight="1" x14ac:dyDescent="0.2">
      <c r="A34" s="35"/>
      <c r="B34" s="36" t="s">
        <v>79</v>
      </c>
      <c r="C34" s="37"/>
      <c r="D34" s="38" t="s">
        <v>83</v>
      </c>
      <c r="E34" s="38" t="s">
        <v>178</v>
      </c>
      <c r="F34" s="38"/>
      <c r="G34" s="37" t="s">
        <v>189</v>
      </c>
      <c r="H34" s="35">
        <v>100</v>
      </c>
      <c r="I34" s="39">
        <f>SUM(I35:I37)</f>
        <v>2170562456</v>
      </c>
      <c r="J34" s="35">
        <v>100</v>
      </c>
      <c r="K34" s="40">
        <f>SUM(K35:K38)</f>
        <v>369162120</v>
      </c>
      <c r="L34" s="35">
        <v>100</v>
      </c>
      <c r="M34" s="39">
        <f>SUM(M35:M38)</f>
        <v>379624000</v>
      </c>
      <c r="N34" s="58">
        <v>18.059999999999999</v>
      </c>
      <c r="O34" s="39">
        <f>SUM(O35:O38)</f>
        <v>60350286</v>
      </c>
      <c r="P34" s="35">
        <v>24.29</v>
      </c>
      <c r="Q34" s="39">
        <f>SUM(Q35:Q38)</f>
        <v>92106112</v>
      </c>
      <c r="R34" s="58">
        <v>100</v>
      </c>
      <c r="S34" s="40">
        <f>SUM(S35:S38)</f>
        <v>0</v>
      </c>
      <c r="T34" s="35">
        <v>100</v>
      </c>
      <c r="U34" s="40">
        <f>SUM(U35:U38)</f>
        <v>0</v>
      </c>
      <c r="V34" s="35">
        <v>100</v>
      </c>
      <c r="W34" s="42">
        <f t="shared" ref="W34:W42" si="18">O34+Q34+S34+U34</f>
        <v>152456398</v>
      </c>
      <c r="X34" s="43">
        <f t="shared" si="14"/>
        <v>100</v>
      </c>
      <c r="Y34" s="43">
        <f>W34/M34*100</f>
        <v>40.159841843508318</v>
      </c>
      <c r="Z34" s="35">
        <f>J34+V34</f>
        <v>200</v>
      </c>
      <c r="AA34" s="40">
        <f t="shared" si="8"/>
        <v>521618518</v>
      </c>
      <c r="AB34" s="43">
        <f t="shared" si="16"/>
        <v>200</v>
      </c>
      <c r="AC34" s="43">
        <f t="shared" si="4"/>
        <v>24.031490849669428</v>
      </c>
      <c r="AD34" s="38"/>
      <c r="AE34" s="37"/>
    </row>
    <row r="35" spans="1:31" s="2" customFormat="1" ht="36.75" customHeight="1" x14ac:dyDescent="0.2">
      <c r="A35" s="44"/>
      <c r="B35" s="46" t="s">
        <v>80</v>
      </c>
      <c r="C35" s="46"/>
      <c r="D35" s="47" t="s">
        <v>85</v>
      </c>
      <c r="E35" s="47" t="s">
        <v>110</v>
      </c>
      <c r="F35" s="47" t="s">
        <v>160</v>
      </c>
      <c r="G35" s="46" t="s">
        <v>100</v>
      </c>
      <c r="H35" s="44">
        <v>72</v>
      </c>
      <c r="I35" s="48">
        <v>1692766650</v>
      </c>
      <c r="J35" s="44">
        <v>0</v>
      </c>
      <c r="K35" s="49">
        <v>0</v>
      </c>
      <c r="L35" s="44">
        <v>0</v>
      </c>
      <c r="M35" s="48">
        <v>0</v>
      </c>
      <c r="N35" s="44">
        <v>0</v>
      </c>
      <c r="O35" s="48">
        <v>0</v>
      </c>
      <c r="P35" s="44">
        <v>0</v>
      </c>
      <c r="Q35" s="48">
        <v>0</v>
      </c>
      <c r="R35" s="44">
        <v>0</v>
      </c>
      <c r="S35" s="49"/>
      <c r="T35" s="44">
        <v>0</v>
      </c>
      <c r="U35" s="49"/>
      <c r="V35" s="44">
        <f t="shared" si="17"/>
        <v>0</v>
      </c>
      <c r="W35" s="50">
        <f>O35+Q35+S35+U35</f>
        <v>0</v>
      </c>
      <c r="X35" s="51" t="e">
        <f>V35/L35*100</f>
        <v>#DIV/0!</v>
      </c>
      <c r="Y35" s="51" t="e">
        <f>W35/M35*100</f>
        <v>#DIV/0!</v>
      </c>
      <c r="Z35" s="44">
        <f>J35+V35</f>
        <v>0</v>
      </c>
      <c r="AA35" s="49">
        <f t="shared" si="8"/>
        <v>0</v>
      </c>
      <c r="AB35" s="51">
        <f>Z35/H35*100</f>
        <v>0</v>
      </c>
      <c r="AC35" s="51">
        <f t="shared" si="4"/>
        <v>0</v>
      </c>
      <c r="AD35" s="47" t="s">
        <v>182</v>
      </c>
      <c r="AE35" s="46"/>
    </row>
    <row r="36" spans="1:31" s="2" customFormat="1" ht="62.25" customHeight="1" x14ac:dyDescent="0.2">
      <c r="A36" s="60"/>
      <c r="B36" s="61" t="s">
        <v>81</v>
      </c>
      <c r="C36" s="61"/>
      <c r="D36" s="62" t="s">
        <v>86</v>
      </c>
      <c r="E36" s="62" t="s">
        <v>111</v>
      </c>
      <c r="F36" s="62" t="s">
        <v>160</v>
      </c>
      <c r="G36" s="61" t="s">
        <v>100</v>
      </c>
      <c r="H36" s="60">
        <v>288</v>
      </c>
      <c r="I36" s="63">
        <v>460969095</v>
      </c>
      <c r="J36" s="60">
        <v>48</v>
      </c>
      <c r="K36" s="64">
        <v>69806920</v>
      </c>
      <c r="L36" s="60">
        <v>48</v>
      </c>
      <c r="M36" s="63">
        <v>80004000</v>
      </c>
      <c r="N36" s="60">
        <v>12</v>
      </c>
      <c r="O36" s="63">
        <v>12230406</v>
      </c>
      <c r="P36" s="60">
        <v>12</v>
      </c>
      <c r="Q36" s="63">
        <v>19448392</v>
      </c>
      <c r="R36" s="60">
        <v>12</v>
      </c>
      <c r="S36" s="64"/>
      <c r="T36" s="60">
        <v>12</v>
      </c>
      <c r="U36" s="64"/>
      <c r="V36" s="60">
        <f t="shared" si="17"/>
        <v>48</v>
      </c>
      <c r="W36" s="65">
        <f t="shared" si="18"/>
        <v>31678798</v>
      </c>
      <c r="X36" s="66">
        <f>V36/L36*100</f>
        <v>100</v>
      </c>
      <c r="Y36" s="66">
        <f t="shared" ref="Y36:Y38" si="19">W36/M36*100</f>
        <v>39.596517674116292</v>
      </c>
      <c r="Z36" s="60">
        <f t="shared" ref="Z36:Z38" si="20">J36+V36</f>
        <v>96</v>
      </c>
      <c r="AA36" s="64">
        <f t="shared" si="8"/>
        <v>101485718</v>
      </c>
      <c r="AB36" s="66">
        <f t="shared" ref="AB36:AB39" si="21">Z36/H36*100</f>
        <v>33.333333333333329</v>
      </c>
      <c r="AC36" s="66">
        <f t="shared" si="4"/>
        <v>22.015731445076593</v>
      </c>
      <c r="AD36" s="62" t="s">
        <v>182</v>
      </c>
      <c r="AE36" s="61"/>
    </row>
    <row r="37" spans="1:31" s="2" customFormat="1" ht="60" x14ac:dyDescent="0.2">
      <c r="A37" s="67"/>
      <c r="B37" s="68" t="s">
        <v>82</v>
      </c>
      <c r="C37" s="68"/>
      <c r="D37" s="69" t="s">
        <v>87</v>
      </c>
      <c r="E37" s="69" t="s">
        <v>112</v>
      </c>
      <c r="F37" s="69" t="s">
        <v>160</v>
      </c>
      <c r="G37" s="68" t="s">
        <v>100</v>
      </c>
      <c r="H37" s="67">
        <v>12</v>
      </c>
      <c r="I37" s="70">
        <v>16826711</v>
      </c>
      <c r="J37" s="67">
        <v>2</v>
      </c>
      <c r="K37" s="71">
        <v>9800000</v>
      </c>
      <c r="L37" s="67">
        <v>2</v>
      </c>
      <c r="M37" s="70">
        <v>10000000</v>
      </c>
      <c r="N37" s="67">
        <v>0</v>
      </c>
      <c r="O37" s="70">
        <v>0</v>
      </c>
      <c r="P37" s="67">
        <v>0</v>
      </c>
      <c r="Q37" s="70">
        <v>0</v>
      </c>
      <c r="R37" s="67">
        <v>2</v>
      </c>
      <c r="S37" s="71"/>
      <c r="T37" s="67">
        <v>0</v>
      </c>
      <c r="U37" s="71"/>
      <c r="V37" s="67">
        <f t="shared" si="17"/>
        <v>2</v>
      </c>
      <c r="W37" s="72">
        <f t="shared" si="18"/>
        <v>0</v>
      </c>
      <c r="X37" s="73">
        <f>V37/L37*100</f>
        <v>100</v>
      </c>
      <c r="Y37" s="73">
        <f t="shared" si="19"/>
        <v>0</v>
      </c>
      <c r="Z37" s="67">
        <f t="shared" si="20"/>
        <v>4</v>
      </c>
      <c r="AA37" s="71">
        <f t="shared" si="8"/>
        <v>9800000</v>
      </c>
      <c r="AB37" s="73">
        <f t="shared" si="21"/>
        <v>33.333333333333329</v>
      </c>
      <c r="AC37" s="73">
        <f t="shared" si="4"/>
        <v>58.240734032931329</v>
      </c>
      <c r="AD37" s="69" t="s">
        <v>182</v>
      </c>
      <c r="AE37" s="68"/>
    </row>
    <row r="38" spans="1:31" s="2" customFormat="1" ht="45" x14ac:dyDescent="0.2">
      <c r="A38" s="67"/>
      <c r="B38" s="68" t="s">
        <v>200</v>
      </c>
      <c r="C38" s="68"/>
      <c r="D38" s="69" t="s">
        <v>201</v>
      </c>
      <c r="E38" s="69" t="s">
        <v>204</v>
      </c>
      <c r="F38" s="69" t="s">
        <v>160</v>
      </c>
      <c r="G38" s="68" t="s">
        <v>100</v>
      </c>
      <c r="H38" s="67">
        <v>12</v>
      </c>
      <c r="I38" s="70">
        <v>0</v>
      </c>
      <c r="J38" s="67">
        <v>8</v>
      </c>
      <c r="K38" s="71">
        <v>289555200</v>
      </c>
      <c r="L38" s="67">
        <v>2</v>
      </c>
      <c r="M38" s="70">
        <v>289620000</v>
      </c>
      <c r="N38" s="67">
        <v>2</v>
      </c>
      <c r="O38" s="70">
        <v>48119880</v>
      </c>
      <c r="P38" s="67">
        <v>2</v>
      </c>
      <c r="Q38" s="70">
        <v>72657720</v>
      </c>
      <c r="R38" s="67">
        <v>2</v>
      </c>
      <c r="S38" s="71"/>
      <c r="T38" s="67">
        <v>2</v>
      </c>
      <c r="U38" s="71"/>
      <c r="V38" s="67">
        <f t="shared" si="17"/>
        <v>8</v>
      </c>
      <c r="W38" s="72">
        <f t="shared" si="18"/>
        <v>120777600</v>
      </c>
      <c r="X38" s="73">
        <v>100</v>
      </c>
      <c r="Y38" s="73">
        <f t="shared" si="19"/>
        <v>41.702092396933914</v>
      </c>
      <c r="Z38" s="67">
        <f t="shared" si="20"/>
        <v>16</v>
      </c>
      <c r="AA38" s="71">
        <f t="shared" si="8"/>
        <v>410332800</v>
      </c>
      <c r="AB38" s="73">
        <f t="shared" si="21"/>
        <v>133.33333333333331</v>
      </c>
      <c r="AC38" s="73" t="e">
        <f t="shared" si="4"/>
        <v>#DIV/0!</v>
      </c>
      <c r="AD38" s="69"/>
      <c r="AE38" s="68"/>
    </row>
    <row r="39" spans="1:31" s="23" customFormat="1" ht="51.75" customHeight="1" x14ac:dyDescent="0.2">
      <c r="A39" s="74"/>
      <c r="B39" s="75" t="s">
        <v>88</v>
      </c>
      <c r="C39" s="76"/>
      <c r="D39" s="77" t="s">
        <v>91</v>
      </c>
      <c r="E39" s="77" t="s">
        <v>177</v>
      </c>
      <c r="F39" s="77"/>
      <c r="G39" s="76" t="s">
        <v>189</v>
      </c>
      <c r="H39" s="74">
        <v>100</v>
      </c>
      <c r="I39" s="78">
        <f>SUM(I40:I42)</f>
        <v>478121538</v>
      </c>
      <c r="J39" s="74">
        <v>100</v>
      </c>
      <c r="K39" s="79">
        <f>SUM(K40:K42)</f>
        <v>95185751</v>
      </c>
      <c r="L39" s="74">
        <v>100</v>
      </c>
      <c r="M39" s="78">
        <f>SUM(M40:M42)</f>
        <v>97812800</v>
      </c>
      <c r="N39" s="80">
        <v>15.76</v>
      </c>
      <c r="O39" s="78">
        <f>SUM(O40:O42)</f>
        <v>4950000</v>
      </c>
      <c r="P39" s="74">
        <v>15.2</v>
      </c>
      <c r="Q39" s="78">
        <f>SUM(Q40:Q42)</f>
        <v>11033413</v>
      </c>
      <c r="R39" s="80">
        <v>24.2</v>
      </c>
      <c r="S39" s="79">
        <f>SUM(S40:S42)</f>
        <v>0</v>
      </c>
      <c r="T39" s="81">
        <v>44.84</v>
      </c>
      <c r="U39" s="79">
        <f>SUM(U40:U42)</f>
        <v>0</v>
      </c>
      <c r="V39" s="74">
        <f t="shared" si="17"/>
        <v>100</v>
      </c>
      <c r="W39" s="82">
        <f t="shared" si="18"/>
        <v>15983413</v>
      </c>
      <c r="X39" s="83">
        <f>V39/L39*100</f>
        <v>100</v>
      </c>
      <c r="Y39" s="83">
        <f>W39/M39*100</f>
        <v>16.34081940195966</v>
      </c>
      <c r="Z39" s="74">
        <f>J39+V39</f>
        <v>200</v>
      </c>
      <c r="AA39" s="79">
        <f t="shared" si="8"/>
        <v>111169164</v>
      </c>
      <c r="AB39" s="83">
        <f t="shared" si="21"/>
        <v>200</v>
      </c>
      <c r="AC39" s="83">
        <f t="shared" si="4"/>
        <v>23.251235337572265</v>
      </c>
      <c r="AD39" s="77"/>
      <c r="AE39" s="76"/>
    </row>
    <row r="40" spans="1:31" s="2" customFormat="1" ht="75" x14ac:dyDescent="0.2">
      <c r="A40" s="44"/>
      <c r="B40" s="46" t="s">
        <v>89</v>
      </c>
      <c r="C40" s="46"/>
      <c r="D40" s="47" t="s">
        <v>92</v>
      </c>
      <c r="E40" s="47" t="s">
        <v>113</v>
      </c>
      <c r="F40" s="47" t="s">
        <v>161</v>
      </c>
      <c r="G40" s="46" t="s">
        <v>114</v>
      </c>
      <c r="H40" s="44">
        <v>36</v>
      </c>
      <c r="I40" s="48">
        <v>260516338</v>
      </c>
      <c r="J40" s="44">
        <v>36</v>
      </c>
      <c r="K40" s="49">
        <v>81153751</v>
      </c>
      <c r="L40" s="44">
        <v>35</v>
      </c>
      <c r="M40" s="48">
        <v>82950000</v>
      </c>
      <c r="N40" s="44">
        <v>35</v>
      </c>
      <c r="O40" s="48">
        <v>4950000</v>
      </c>
      <c r="P40" s="44">
        <v>35</v>
      </c>
      <c r="Q40" s="48">
        <v>9733413</v>
      </c>
      <c r="R40" s="44">
        <v>35</v>
      </c>
      <c r="S40" s="49"/>
      <c r="T40" s="44">
        <v>35</v>
      </c>
      <c r="U40" s="49"/>
      <c r="V40" s="44">
        <v>36</v>
      </c>
      <c r="W40" s="50">
        <f t="shared" si="18"/>
        <v>14683413</v>
      </c>
      <c r="X40" s="51">
        <f>V40/J40*100</f>
        <v>100</v>
      </c>
      <c r="Y40" s="51">
        <f t="shared" ref="Y40:Y42" si="22">W40/M40*100</f>
        <v>17.701522603978301</v>
      </c>
      <c r="Z40" s="44">
        <v>36</v>
      </c>
      <c r="AA40" s="49">
        <f t="shared" si="8"/>
        <v>95837164</v>
      </c>
      <c r="AB40" s="51">
        <f>Z40/H40*100</f>
        <v>100</v>
      </c>
      <c r="AC40" s="51">
        <f t="shared" si="4"/>
        <v>36.787391046468649</v>
      </c>
      <c r="AD40" s="47" t="s">
        <v>182</v>
      </c>
      <c r="AE40" s="46"/>
    </row>
    <row r="41" spans="1:31" s="2" customFormat="1" ht="30" x14ac:dyDescent="0.2">
      <c r="A41" s="44"/>
      <c r="B41" s="46" t="s">
        <v>202</v>
      </c>
      <c r="C41" s="46"/>
      <c r="D41" s="47" t="s">
        <v>203</v>
      </c>
      <c r="E41" s="47" t="s">
        <v>205</v>
      </c>
      <c r="F41" s="47" t="s">
        <v>161</v>
      </c>
      <c r="G41" s="46" t="s">
        <v>105</v>
      </c>
      <c r="H41" s="44">
        <v>1</v>
      </c>
      <c r="I41" s="48">
        <v>0</v>
      </c>
      <c r="J41" s="44">
        <v>1</v>
      </c>
      <c r="K41" s="49">
        <v>9035000</v>
      </c>
      <c r="L41" s="44">
        <v>1</v>
      </c>
      <c r="M41" s="48">
        <v>9830000</v>
      </c>
      <c r="N41" s="44">
        <v>0</v>
      </c>
      <c r="O41" s="48">
        <v>0</v>
      </c>
      <c r="P41" s="44">
        <v>0</v>
      </c>
      <c r="Q41" s="48">
        <v>1300000</v>
      </c>
      <c r="R41" s="44">
        <v>1</v>
      </c>
      <c r="S41" s="49"/>
      <c r="T41" s="44">
        <v>1</v>
      </c>
      <c r="U41" s="49"/>
      <c r="V41" s="44">
        <v>1</v>
      </c>
      <c r="W41" s="50">
        <f t="shared" si="18"/>
        <v>1300000</v>
      </c>
      <c r="X41" s="51">
        <v>100</v>
      </c>
      <c r="Y41" s="51">
        <f t="shared" si="22"/>
        <v>13.224821973550355</v>
      </c>
      <c r="Z41" s="44"/>
      <c r="AA41" s="49">
        <f t="shared" si="8"/>
        <v>10335000</v>
      </c>
      <c r="AB41" s="51"/>
      <c r="AC41" s="51" t="e">
        <f t="shared" si="4"/>
        <v>#DIV/0!</v>
      </c>
      <c r="AD41" s="47"/>
      <c r="AE41" s="46"/>
    </row>
    <row r="42" spans="1:31" s="2" customFormat="1" ht="45" x14ac:dyDescent="0.2">
      <c r="A42" s="44"/>
      <c r="B42" s="46" t="s">
        <v>90</v>
      </c>
      <c r="C42" s="46"/>
      <c r="D42" s="47" t="s">
        <v>93</v>
      </c>
      <c r="E42" s="47" t="s">
        <v>115</v>
      </c>
      <c r="F42" s="47" t="s">
        <v>161</v>
      </c>
      <c r="G42" s="46" t="s">
        <v>114</v>
      </c>
      <c r="H42" s="44">
        <v>1</v>
      </c>
      <c r="I42" s="48">
        <v>217605200</v>
      </c>
      <c r="J42" s="44">
        <v>1</v>
      </c>
      <c r="K42" s="49">
        <v>4997000</v>
      </c>
      <c r="L42" s="44">
        <v>1</v>
      </c>
      <c r="M42" s="48">
        <v>5032800</v>
      </c>
      <c r="N42" s="44">
        <v>0</v>
      </c>
      <c r="O42" s="48">
        <v>0</v>
      </c>
      <c r="P42" s="44">
        <v>1</v>
      </c>
      <c r="Q42" s="48">
        <v>0</v>
      </c>
      <c r="R42" s="44">
        <v>1</v>
      </c>
      <c r="S42" s="49"/>
      <c r="T42" s="44">
        <v>0</v>
      </c>
      <c r="U42" s="49"/>
      <c r="V42" s="44">
        <v>1</v>
      </c>
      <c r="W42" s="50">
        <f t="shared" si="18"/>
        <v>0</v>
      </c>
      <c r="X42" s="51">
        <f>V42/J42*100</f>
        <v>100</v>
      </c>
      <c r="Y42" s="51">
        <f t="shared" si="22"/>
        <v>0</v>
      </c>
      <c r="Z42" s="44">
        <v>1</v>
      </c>
      <c r="AA42" s="49">
        <f t="shared" si="8"/>
        <v>4997000</v>
      </c>
      <c r="AB42" s="51">
        <f>Z42/H42*100</f>
        <v>100</v>
      </c>
      <c r="AC42" s="51">
        <f t="shared" si="4"/>
        <v>2.296360564912971</v>
      </c>
      <c r="AD42" s="47" t="s">
        <v>182</v>
      </c>
      <c r="AE42" s="46"/>
    </row>
    <row r="43" spans="1:31" s="2" customFormat="1" x14ac:dyDescent="0.2">
      <c r="A43" s="84"/>
      <c r="B43" s="85"/>
      <c r="C43" s="85"/>
      <c r="D43" s="85"/>
      <c r="E43" s="85"/>
      <c r="F43" s="85"/>
      <c r="G43" s="85"/>
      <c r="H43" s="84"/>
      <c r="I43" s="86"/>
      <c r="J43" s="84"/>
      <c r="K43" s="87"/>
      <c r="L43" s="84"/>
      <c r="M43" s="86"/>
      <c r="N43" s="84"/>
      <c r="O43" s="86"/>
      <c r="P43" s="84"/>
      <c r="Q43" s="86"/>
      <c r="R43" s="84"/>
      <c r="S43" s="87"/>
      <c r="T43" s="84"/>
      <c r="U43" s="87"/>
      <c r="V43" s="84"/>
      <c r="W43" s="88" t="s">
        <v>24</v>
      </c>
      <c r="X43" s="89">
        <f t="shared" ref="X43:AC43" si="23">X16</f>
        <v>100.00000000000003</v>
      </c>
      <c r="Y43" s="89">
        <f t="shared" si="23"/>
        <v>54.896990825365641</v>
      </c>
      <c r="Z43" s="84">
        <f t="shared" si="23"/>
        <v>200</v>
      </c>
      <c r="AA43" s="87">
        <f t="shared" si="23"/>
        <v>5056667447.3099995</v>
      </c>
      <c r="AB43" s="89">
        <f t="shared" si="23"/>
        <v>200</v>
      </c>
      <c r="AC43" s="89">
        <f t="shared" si="23"/>
        <v>27.685760674962896</v>
      </c>
      <c r="AD43" s="90"/>
      <c r="AE43" s="85"/>
    </row>
    <row r="44" spans="1:31" s="2" customFormat="1" ht="37.5" customHeight="1" x14ac:dyDescent="0.2">
      <c r="A44" s="84"/>
      <c r="B44" s="85"/>
      <c r="C44" s="85"/>
      <c r="D44" s="85"/>
      <c r="E44" s="85"/>
      <c r="F44" s="85"/>
      <c r="G44" s="85"/>
      <c r="H44" s="84"/>
      <c r="I44" s="86"/>
      <c r="J44" s="84"/>
      <c r="K44" s="87"/>
      <c r="L44" s="84"/>
      <c r="M44" s="86"/>
      <c r="N44" s="84"/>
      <c r="O44" s="86"/>
      <c r="P44" s="84"/>
      <c r="Q44" s="86"/>
      <c r="R44" s="84"/>
      <c r="S44" s="87"/>
      <c r="T44" s="84"/>
      <c r="U44" s="87"/>
      <c r="V44" s="84"/>
      <c r="W44" s="88" t="s">
        <v>25</v>
      </c>
      <c r="X44" s="91" t="str">
        <f>IF(X43&lt;=50,"Sangat Rendah",IF(X43&lt;=65,"Rendah",IF(X43&lt;=75,"Sedang",IF(X43&lt;=90,"Tinggi","Sangat Tinggi"))))</f>
        <v>Sangat Tinggi</v>
      </c>
      <c r="Y44" s="91" t="str">
        <f t="shared" ref="Y44:AC44" si="24">IF(Y43&lt;=50,"Sangat Rendah",IF(Y43&lt;=65,"Rendah",IF(Y43&lt;=75,"Sedang",IF(Y43&lt;=90,"Tinggi","Sangat Tinggi"))))</f>
        <v>Rendah</v>
      </c>
      <c r="Z44" s="91" t="str">
        <f t="shared" si="24"/>
        <v>Sangat Tinggi</v>
      </c>
      <c r="AA44" s="91" t="str">
        <f t="shared" si="24"/>
        <v>Sangat Tinggi</v>
      </c>
      <c r="AB44" s="91" t="str">
        <f t="shared" si="24"/>
        <v>Sangat Tinggi</v>
      </c>
      <c r="AC44" s="91" t="str">
        <f t="shared" si="24"/>
        <v>Sangat Rendah</v>
      </c>
      <c r="AD44" s="90"/>
      <c r="AE44" s="85"/>
    </row>
    <row r="45" spans="1:31" s="23" customFormat="1" ht="71.25" customHeight="1" x14ac:dyDescent="0.2">
      <c r="A45" s="24"/>
      <c r="B45" s="25" t="s">
        <v>116</v>
      </c>
      <c r="C45" s="26"/>
      <c r="D45" s="27" t="s">
        <v>117</v>
      </c>
      <c r="E45" s="27" t="s">
        <v>191</v>
      </c>
      <c r="F45" s="26"/>
      <c r="G45" s="26" t="s">
        <v>189</v>
      </c>
      <c r="H45" s="24">
        <v>100</v>
      </c>
      <c r="I45" s="28">
        <f>I46</f>
        <v>384194000</v>
      </c>
      <c r="J45" s="24">
        <v>100</v>
      </c>
      <c r="K45" s="29">
        <f>K46</f>
        <v>20404584</v>
      </c>
      <c r="L45" s="24">
        <v>100</v>
      </c>
      <c r="M45" s="28">
        <f>M46</f>
        <v>24045000</v>
      </c>
      <c r="N45" s="30">
        <f>N46</f>
        <v>0</v>
      </c>
      <c r="O45" s="28">
        <f>O46</f>
        <v>0</v>
      </c>
      <c r="P45" s="30">
        <v>0</v>
      </c>
      <c r="Q45" s="28">
        <f>Q46</f>
        <v>0</v>
      </c>
      <c r="R45" s="30">
        <v>0</v>
      </c>
      <c r="S45" s="29">
        <f>S46</f>
        <v>0</v>
      </c>
      <c r="T45" s="24">
        <v>0</v>
      </c>
      <c r="U45" s="29">
        <f>U46</f>
        <v>0</v>
      </c>
      <c r="V45" s="30">
        <f t="shared" ref="V45:W47" si="25">N45+P45+R45+T45</f>
        <v>0</v>
      </c>
      <c r="W45" s="33">
        <f t="shared" si="25"/>
        <v>0</v>
      </c>
      <c r="X45" s="34">
        <f t="shared" ref="X45:Y47" si="26">V45/L45*100</f>
        <v>0</v>
      </c>
      <c r="Y45" s="34">
        <f t="shared" si="26"/>
        <v>0</v>
      </c>
      <c r="Z45" s="30">
        <f t="shared" ref="Z45:AA47" si="27">J45+V45</f>
        <v>100</v>
      </c>
      <c r="AA45" s="29">
        <f t="shared" si="27"/>
        <v>20404584</v>
      </c>
      <c r="AB45" s="34">
        <f>Z45</f>
        <v>100</v>
      </c>
      <c r="AC45" s="34">
        <f t="shared" ref="AC45:AC53" si="28">AA45/I45*100</f>
        <v>5.3110105831949488</v>
      </c>
      <c r="AD45" s="27"/>
      <c r="AE45" s="26"/>
    </row>
    <row r="46" spans="1:31" s="23" customFormat="1" ht="84" customHeight="1" x14ac:dyDescent="0.2">
      <c r="A46" s="35"/>
      <c r="B46" s="36" t="s">
        <v>118</v>
      </c>
      <c r="C46" s="37"/>
      <c r="D46" s="38" t="s">
        <v>119</v>
      </c>
      <c r="E46" s="38" t="s">
        <v>179</v>
      </c>
      <c r="F46" s="37"/>
      <c r="G46" s="37" t="s">
        <v>189</v>
      </c>
      <c r="H46" s="35">
        <v>100</v>
      </c>
      <c r="I46" s="39">
        <f>SUM(I47:I48)</f>
        <v>384194000</v>
      </c>
      <c r="J46" s="35">
        <v>100</v>
      </c>
      <c r="K46" s="40">
        <f>K47+K48</f>
        <v>20404584</v>
      </c>
      <c r="L46" s="35">
        <v>100</v>
      </c>
      <c r="M46" s="39">
        <f>M47</f>
        <v>24045000</v>
      </c>
      <c r="N46" s="58">
        <v>0</v>
      </c>
      <c r="O46" s="39">
        <f>O47</f>
        <v>0</v>
      </c>
      <c r="P46" s="58">
        <v>0</v>
      </c>
      <c r="Q46" s="39">
        <f>Q47</f>
        <v>0</v>
      </c>
      <c r="R46" s="58">
        <v>0</v>
      </c>
      <c r="S46" s="40">
        <f>SUM(S47:S48)</f>
        <v>0</v>
      </c>
      <c r="T46" s="35">
        <v>0</v>
      </c>
      <c r="U46" s="40">
        <f>SUM(U47:U48)</f>
        <v>0</v>
      </c>
      <c r="V46" s="58">
        <f t="shared" si="25"/>
        <v>0</v>
      </c>
      <c r="W46" s="42">
        <f t="shared" si="25"/>
        <v>0</v>
      </c>
      <c r="X46" s="43">
        <f t="shared" si="26"/>
        <v>0</v>
      </c>
      <c r="Y46" s="43">
        <f t="shared" si="26"/>
        <v>0</v>
      </c>
      <c r="Z46" s="58">
        <f t="shared" si="27"/>
        <v>100</v>
      </c>
      <c r="AA46" s="40">
        <f t="shared" si="27"/>
        <v>20404584</v>
      </c>
      <c r="AB46" s="43">
        <f>Z46</f>
        <v>100</v>
      </c>
      <c r="AC46" s="43">
        <f t="shared" si="28"/>
        <v>5.3110105831949488</v>
      </c>
      <c r="AD46" s="38"/>
      <c r="AE46" s="37"/>
    </row>
    <row r="47" spans="1:31" s="2" customFormat="1" ht="70.5" customHeight="1" x14ac:dyDescent="0.2">
      <c r="A47" s="44"/>
      <c r="B47" s="46" t="s">
        <v>120</v>
      </c>
      <c r="C47" s="46"/>
      <c r="D47" s="47" t="s">
        <v>121</v>
      </c>
      <c r="E47" s="47" t="s">
        <v>122</v>
      </c>
      <c r="F47" s="47" t="s">
        <v>160</v>
      </c>
      <c r="G47" s="46" t="s">
        <v>100</v>
      </c>
      <c r="H47" s="44">
        <v>12</v>
      </c>
      <c r="I47" s="48">
        <v>73021350</v>
      </c>
      <c r="J47" s="44">
        <v>3</v>
      </c>
      <c r="K47" s="49">
        <v>20404584</v>
      </c>
      <c r="L47" s="44">
        <v>2</v>
      </c>
      <c r="M47" s="48">
        <v>24045000</v>
      </c>
      <c r="N47" s="44">
        <v>0</v>
      </c>
      <c r="O47" s="48">
        <v>0</v>
      </c>
      <c r="P47" s="44">
        <v>1</v>
      </c>
      <c r="Q47" s="48">
        <v>0</v>
      </c>
      <c r="R47" s="44">
        <v>1</v>
      </c>
      <c r="S47" s="49"/>
      <c r="T47" s="44">
        <v>1</v>
      </c>
      <c r="U47" s="49"/>
      <c r="V47" s="44">
        <f t="shared" si="25"/>
        <v>3</v>
      </c>
      <c r="W47" s="50">
        <f t="shared" si="25"/>
        <v>0</v>
      </c>
      <c r="X47" s="51">
        <v>100</v>
      </c>
      <c r="Y47" s="51">
        <f t="shared" si="26"/>
        <v>0</v>
      </c>
      <c r="Z47" s="44">
        <f t="shared" si="27"/>
        <v>6</v>
      </c>
      <c r="AA47" s="49">
        <f t="shared" si="27"/>
        <v>20404584</v>
      </c>
      <c r="AB47" s="51">
        <f>Z47/H47*100</f>
        <v>50</v>
      </c>
      <c r="AC47" s="51">
        <f t="shared" si="28"/>
        <v>27.943312469572255</v>
      </c>
      <c r="AD47" s="47" t="s">
        <v>183</v>
      </c>
      <c r="AE47" s="46"/>
    </row>
    <row r="48" spans="1:31" s="2" customFormat="1" ht="86.25" customHeight="1" x14ac:dyDescent="0.2">
      <c r="A48" s="44"/>
      <c r="B48" s="46" t="s">
        <v>168</v>
      </c>
      <c r="C48" s="46"/>
      <c r="D48" s="47" t="s">
        <v>169</v>
      </c>
      <c r="E48" s="47" t="s">
        <v>170</v>
      </c>
      <c r="F48" s="47" t="s">
        <v>160</v>
      </c>
      <c r="G48" s="46" t="s">
        <v>100</v>
      </c>
      <c r="H48" s="44">
        <v>12</v>
      </c>
      <c r="I48" s="48">
        <v>311172650</v>
      </c>
      <c r="J48" s="44">
        <v>0</v>
      </c>
      <c r="K48" s="49">
        <v>0</v>
      </c>
      <c r="L48" s="44">
        <v>0</v>
      </c>
      <c r="M48" s="48">
        <v>0</v>
      </c>
      <c r="N48" s="44">
        <v>0</v>
      </c>
      <c r="O48" s="48">
        <v>0</v>
      </c>
      <c r="P48" s="44">
        <v>0</v>
      </c>
      <c r="Q48" s="48">
        <v>0</v>
      </c>
      <c r="R48" s="44">
        <v>0</v>
      </c>
      <c r="S48" s="49"/>
      <c r="T48" s="44">
        <v>0</v>
      </c>
      <c r="U48" s="49"/>
      <c r="V48" s="44">
        <f>N48+P48+R48+T48</f>
        <v>0</v>
      </c>
      <c r="W48" s="50">
        <v>0</v>
      </c>
      <c r="X48" s="51">
        <v>0</v>
      </c>
      <c r="Y48" s="51">
        <v>0</v>
      </c>
      <c r="Z48" s="44">
        <f>J48+V48</f>
        <v>0</v>
      </c>
      <c r="AA48" s="49">
        <v>0</v>
      </c>
      <c r="AB48" s="51">
        <f>Z48/H48*100</f>
        <v>0</v>
      </c>
      <c r="AC48" s="51">
        <f t="shared" si="28"/>
        <v>0</v>
      </c>
      <c r="AD48" s="47" t="s">
        <v>183</v>
      </c>
      <c r="AE48" s="46"/>
    </row>
    <row r="49" spans="1:31" s="2" customFormat="1" x14ac:dyDescent="0.2">
      <c r="A49" s="84"/>
      <c r="B49" s="85"/>
      <c r="C49" s="85"/>
      <c r="D49" s="85"/>
      <c r="E49" s="85"/>
      <c r="F49" s="85"/>
      <c r="G49" s="85"/>
      <c r="H49" s="84"/>
      <c r="I49" s="86"/>
      <c r="J49" s="84"/>
      <c r="K49" s="87"/>
      <c r="L49" s="84"/>
      <c r="M49" s="86"/>
      <c r="N49" s="84"/>
      <c r="O49" s="86"/>
      <c r="P49" s="84"/>
      <c r="Q49" s="86"/>
      <c r="R49" s="84"/>
      <c r="S49" s="87"/>
      <c r="T49" s="84"/>
      <c r="U49" s="87"/>
      <c r="V49" s="84"/>
      <c r="W49" s="88" t="s">
        <v>24</v>
      </c>
      <c r="X49" s="89">
        <f>X45</f>
        <v>0</v>
      </c>
      <c r="Y49" s="89">
        <f t="shared" ref="Y49:AC49" si="29">Y45</f>
        <v>0</v>
      </c>
      <c r="Z49" s="89">
        <f t="shared" si="29"/>
        <v>100</v>
      </c>
      <c r="AA49" s="89">
        <f t="shared" si="29"/>
        <v>20404584</v>
      </c>
      <c r="AB49" s="89">
        <f t="shared" si="29"/>
        <v>100</v>
      </c>
      <c r="AC49" s="89">
        <f t="shared" si="29"/>
        <v>5.3110105831949488</v>
      </c>
      <c r="AD49" s="90"/>
      <c r="AE49" s="85"/>
    </row>
    <row r="50" spans="1:31" s="2" customFormat="1" ht="33.75" customHeight="1" x14ac:dyDescent="0.2">
      <c r="A50" s="84"/>
      <c r="B50" s="85"/>
      <c r="C50" s="85"/>
      <c r="D50" s="85"/>
      <c r="E50" s="85"/>
      <c r="F50" s="85"/>
      <c r="G50" s="85"/>
      <c r="H50" s="84"/>
      <c r="I50" s="86"/>
      <c r="J50" s="84"/>
      <c r="K50" s="87"/>
      <c r="L50" s="84"/>
      <c r="M50" s="86"/>
      <c r="N50" s="84"/>
      <c r="O50" s="86"/>
      <c r="P50" s="84"/>
      <c r="Q50" s="86"/>
      <c r="R50" s="84"/>
      <c r="S50" s="87"/>
      <c r="T50" s="84"/>
      <c r="U50" s="87"/>
      <c r="V50" s="84"/>
      <c r="W50" s="88" t="s">
        <v>25</v>
      </c>
      <c r="X50" s="91" t="str">
        <f>IF(X49&lt;=50,"Sangat Rendah",IF(X49&lt;=65,"Rendah",IF(X49&lt;=75,"Sedang",IF(X49&lt;=90,"Tinggi","Sangat Tinggi"))))</f>
        <v>Sangat Rendah</v>
      </c>
      <c r="Y50" s="91" t="str">
        <f t="shared" ref="Y50:AC50" si="30">IF(Y49&lt;=50,"Sangat Rendah",IF(Y49&lt;=65,"Rendah",IF(Y49&lt;=75,"Sedang",IF(Y49&lt;=90,"Tinggi","Sangat Tinggi"))))</f>
        <v>Sangat Rendah</v>
      </c>
      <c r="Z50" s="91" t="str">
        <f t="shared" si="30"/>
        <v>Sangat Tinggi</v>
      </c>
      <c r="AA50" s="91" t="str">
        <f t="shared" si="30"/>
        <v>Sangat Tinggi</v>
      </c>
      <c r="AB50" s="91" t="str">
        <f t="shared" si="30"/>
        <v>Sangat Tinggi</v>
      </c>
      <c r="AC50" s="91" t="str">
        <f t="shared" si="30"/>
        <v>Sangat Rendah</v>
      </c>
      <c r="AD50" s="90"/>
      <c r="AE50" s="85"/>
    </row>
    <row r="51" spans="1:31" s="23" customFormat="1" ht="53.25" customHeight="1" x14ac:dyDescent="0.2">
      <c r="A51" s="24"/>
      <c r="B51" s="92" t="s">
        <v>123</v>
      </c>
      <c r="C51" s="26"/>
      <c r="D51" s="27" t="s">
        <v>124</v>
      </c>
      <c r="E51" s="27" t="s">
        <v>192</v>
      </c>
      <c r="F51" s="26"/>
      <c r="G51" s="26" t="s">
        <v>189</v>
      </c>
      <c r="H51" s="24">
        <v>100</v>
      </c>
      <c r="I51" s="28">
        <f>I52</f>
        <v>742648000</v>
      </c>
      <c r="J51" s="24">
        <v>100</v>
      </c>
      <c r="K51" s="29">
        <f>K52</f>
        <v>279705426</v>
      </c>
      <c r="L51" s="24">
        <v>100</v>
      </c>
      <c r="M51" s="28">
        <f>M52</f>
        <v>284080668</v>
      </c>
      <c r="N51" s="24">
        <f>N52</f>
        <v>19.54</v>
      </c>
      <c r="O51" s="28">
        <f>O52</f>
        <v>26922000</v>
      </c>
      <c r="P51" s="24">
        <v>25.15</v>
      </c>
      <c r="Q51" s="28">
        <f>Q52</f>
        <v>60122100</v>
      </c>
      <c r="R51" s="24">
        <v>21.25</v>
      </c>
      <c r="S51" s="29">
        <f>S52</f>
        <v>0</v>
      </c>
      <c r="T51" s="32">
        <f>T52</f>
        <v>34.06</v>
      </c>
      <c r="U51" s="29">
        <f>U52</f>
        <v>0</v>
      </c>
      <c r="V51" s="24">
        <f>N51+P51+R51+T51</f>
        <v>100</v>
      </c>
      <c r="W51" s="33">
        <f>O51+Q51+S51+U51</f>
        <v>87044100</v>
      </c>
      <c r="X51" s="34">
        <f>V51/L51*100</f>
        <v>100</v>
      </c>
      <c r="Y51" s="34">
        <f>W51/M51*100</f>
        <v>30.640627752959244</v>
      </c>
      <c r="Z51" s="24">
        <f>J51+V51</f>
        <v>200</v>
      </c>
      <c r="AA51" s="29">
        <f>K51+W51</f>
        <v>366749526</v>
      </c>
      <c r="AB51" s="34">
        <f>Z51</f>
        <v>200</v>
      </c>
      <c r="AC51" s="34">
        <f t="shared" si="28"/>
        <v>49.384032004395081</v>
      </c>
      <c r="AD51" s="27"/>
      <c r="AE51" s="26"/>
    </row>
    <row r="52" spans="1:31" s="23" customFormat="1" ht="47.25" customHeight="1" x14ac:dyDescent="0.2">
      <c r="A52" s="35"/>
      <c r="B52" s="36" t="s">
        <v>125</v>
      </c>
      <c r="C52" s="37"/>
      <c r="D52" s="38" t="s">
        <v>126</v>
      </c>
      <c r="E52" s="38" t="s">
        <v>180</v>
      </c>
      <c r="F52" s="37"/>
      <c r="G52" s="37" t="s">
        <v>189</v>
      </c>
      <c r="H52" s="35">
        <v>100</v>
      </c>
      <c r="I52" s="39">
        <f>SUM(I53:I55)</f>
        <v>742648000</v>
      </c>
      <c r="J52" s="35">
        <v>100</v>
      </c>
      <c r="K52" s="40">
        <f>SUM(K53:K55)</f>
        <v>279705426</v>
      </c>
      <c r="L52" s="35">
        <v>100</v>
      </c>
      <c r="M52" s="39">
        <f>SUM(M53:M55)</f>
        <v>284080668</v>
      </c>
      <c r="N52" s="35">
        <v>19.54</v>
      </c>
      <c r="O52" s="39">
        <f>SUM(O53:O55)</f>
        <v>26922000</v>
      </c>
      <c r="P52" s="35">
        <v>25.15</v>
      </c>
      <c r="Q52" s="39">
        <f>SUM(Q53:Q55)</f>
        <v>60122100</v>
      </c>
      <c r="R52" s="35">
        <v>21.25</v>
      </c>
      <c r="S52" s="40">
        <f>SUM(S53:S55)</f>
        <v>0</v>
      </c>
      <c r="T52" s="59">
        <v>34.06</v>
      </c>
      <c r="U52" s="40">
        <f>SUM(U53:U55)</f>
        <v>0</v>
      </c>
      <c r="V52" s="35">
        <f>N52+P52+R52+T52</f>
        <v>100</v>
      </c>
      <c r="W52" s="42">
        <f>O52+Q52+S52+U52</f>
        <v>87044100</v>
      </c>
      <c r="X52" s="43">
        <f>V52/L52*100</f>
        <v>100</v>
      </c>
      <c r="Y52" s="43">
        <f>W52/M52*100</f>
        <v>30.640627752959244</v>
      </c>
      <c r="Z52" s="35">
        <f>J52+V52</f>
        <v>200</v>
      </c>
      <c r="AA52" s="40">
        <f>K52+W52</f>
        <v>366749526</v>
      </c>
      <c r="AB52" s="43">
        <f>Z52</f>
        <v>200</v>
      </c>
      <c r="AC52" s="43">
        <f t="shared" si="28"/>
        <v>49.384032004395081</v>
      </c>
      <c r="AD52" s="38"/>
      <c r="AE52" s="37"/>
    </row>
    <row r="53" spans="1:31" s="2" customFormat="1" ht="90" customHeight="1" x14ac:dyDescent="0.2">
      <c r="A53" s="44"/>
      <c r="B53" s="45" t="s">
        <v>127</v>
      </c>
      <c r="C53" s="46"/>
      <c r="D53" s="47" t="s">
        <v>128</v>
      </c>
      <c r="E53" s="47" t="s">
        <v>133</v>
      </c>
      <c r="F53" s="47" t="s">
        <v>161</v>
      </c>
      <c r="G53" s="47" t="s">
        <v>134</v>
      </c>
      <c r="H53" s="44">
        <v>23</v>
      </c>
      <c r="I53" s="48">
        <v>324529000</v>
      </c>
      <c r="J53" s="44">
        <v>23</v>
      </c>
      <c r="K53" s="49">
        <v>35834618</v>
      </c>
      <c r="L53" s="44">
        <v>23</v>
      </c>
      <c r="M53" s="48">
        <v>35921000</v>
      </c>
      <c r="N53" s="44">
        <v>23</v>
      </c>
      <c r="O53" s="48">
        <v>5922000</v>
      </c>
      <c r="P53" s="44">
        <v>23</v>
      </c>
      <c r="Q53" s="48">
        <v>18633700</v>
      </c>
      <c r="R53" s="44">
        <v>0</v>
      </c>
      <c r="S53" s="49"/>
      <c r="T53" s="44">
        <v>23</v>
      </c>
      <c r="U53" s="49"/>
      <c r="V53" s="44">
        <v>23</v>
      </c>
      <c r="W53" s="50">
        <f>O53+Q53+S53+U53</f>
        <v>24555700</v>
      </c>
      <c r="X53" s="51">
        <f>V53/L53*100</f>
        <v>100</v>
      </c>
      <c r="Y53" s="51">
        <f t="shared" ref="Y53:Y55" si="31">W53/M53*100</f>
        <v>68.360290637788481</v>
      </c>
      <c r="Z53" s="44">
        <v>23</v>
      </c>
      <c r="AA53" s="49">
        <f t="shared" ref="AA53:AA55" si="32">K53+W53</f>
        <v>60390318</v>
      </c>
      <c r="AB53" s="51">
        <f>Z53/H53*100</f>
        <v>100</v>
      </c>
      <c r="AC53" s="51">
        <f t="shared" si="28"/>
        <v>18.608604469862478</v>
      </c>
      <c r="AD53" s="47" t="s">
        <v>184</v>
      </c>
      <c r="AE53" s="46"/>
    </row>
    <row r="54" spans="1:31" s="2" customFormat="1" ht="103.5" customHeight="1" x14ac:dyDescent="0.2">
      <c r="A54" s="44"/>
      <c r="B54" s="45" t="s">
        <v>129</v>
      </c>
      <c r="C54" s="46"/>
      <c r="D54" s="47" t="s">
        <v>130</v>
      </c>
      <c r="E54" s="47" t="s">
        <v>135</v>
      </c>
      <c r="F54" s="47" t="s">
        <v>160</v>
      </c>
      <c r="G54" s="46" t="s">
        <v>96</v>
      </c>
      <c r="H54" s="44">
        <v>72</v>
      </c>
      <c r="I54" s="48">
        <v>108515100</v>
      </c>
      <c r="J54" s="44">
        <v>12</v>
      </c>
      <c r="K54" s="49">
        <v>227328808</v>
      </c>
      <c r="L54" s="44">
        <v>12</v>
      </c>
      <c r="M54" s="48">
        <v>229839812</v>
      </c>
      <c r="N54" s="44">
        <v>3</v>
      </c>
      <c r="O54" s="48">
        <v>21000000</v>
      </c>
      <c r="P54" s="44">
        <v>3</v>
      </c>
      <c r="Q54" s="48">
        <v>38767800</v>
      </c>
      <c r="R54" s="44">
        <v>3</v>
      </c>
      <c r="S54" s="49"/>
      <c r="T54" s="44">
        <v>3</v>
      </c>
      <c r="U54" s="49"/>
      <c r="V54" s="44">
        <f>N54+P54+R54+T54</f>
        <v>12</v>
      </c>
      <c r="W54" s="50">
        <f t="shared" ref="W54:W55" si="33">O54+Q54+S54+U54</f>
        <v>59767800</v>
      </c>
      <c r="X54" s="51">
        <f t="shared" ref="X54" si="34">V54/L54*100</f>
        <v>100</v>
      </c>
      <c r="Y54" s="51">
        <f t="shared" si="31"/>
        <v>26.004111071932133</v>
      </c>
      <c r="Z54" s="44">
        <f>J54+V54</f>
        <v>24</v>
      </c>
      <c r="AA54" s="49">
        <f t="shared" si="32"/>
        <v>287096608</v>
      </c>
      <c r="AB54" s="51">
        <f t="shared" ref="AB54:AB55" si="35">Z54/H54*100</f>
        <v>33.333333333333329</v>
      </c>
      <c r="AC54" s="51">
        <f t="shared" ref="AC54:AC55" si="36">AA54/I54*100</f>
        <v>264.5683485524134</v>
      </c>
      <c r="AD54" s="47" t="s">
        <v>185</v>
      </c>
      <c r="AE54" s="46"/>
    </row>
    <row r="55" spans="1:31" s="2" customFormat="1" ht="72.75" customHeight="1" x14ac:dyDescent="0.2">
      <c r="A55" s="44"/>
      <c r="B55" s="45" t="s">
        <v>131</v>
      </c>
      <c r="C55" s="46"/>
      <c r="D55" s="47" t="s">
        <v>132</v>
      </c>
      <c r="E55" s="47" t="s">
        <v>136</v>
      </c>
      <c r="F55" s="47" t="s">
        <v>160</v>
      </c>
      <c r="G55" s="46" t="s">
        <v>100</v>
      </c>
      <c r="H55" s="44">
        <v>12</v>
      </c>
      <c r="I55" s="48">
        <v>309603900</v>
      </c>
      <c r="J55" s="44">
        <v>4</v>
      </c>
      <c r="K55" s="49">
        <v>16542000</v>
      </c>
      <c r="L55" s="44">
        <v>2</v>
      </c>
      <c r="M55" s="48">
        <v>18319856</v>
      </c>
      <c r="N55" s="44">
        <v>0</v>
      </c>
      <c r="O55" s="48">
        <v>0</v>
      </c>
      <c r="P55" s="44">
        <v>0</v>
      </c>
      <c r="Q55" s="48">
        <v>2720600</v>
      </c>
      <c r="R55" s="44">
        <v>2</v>
      </c>
      <c r="S55" s="49"/>
      <c r="T55" s="44">
        <v>2</v>
      </c>
      <c r="U55" s="49"/>
      <c r="V55" s="44">
        <f>N55+P55+R55+T55</f>
        <v>4</v>
      </c>
      <c r="W55" s="50">
        <f t="shared" si="33"/>
        <v>2720600</v>
      </c>
      <c r="X55" s="51">
        <v>100</v>
      </c>
      <c r="Y55" s="51">
        <f t="shared" si="31"/>
        <v>14.850553410463489</v>
      </c>
      <c r="Z55" s="44">
        <f>J55+V55</f>
        <v>8</v>
      </c>
      <c r="AA55" s="49">
        <f t="shared" si="32"/>
        <v>19262600</v>
      </c>
      <c r="AB55" s="51">
        <f t="shared" si="35"/>
        <v>66.666666666666657</v>
      </c>
      <c r="AC55" s="51">
        <f t="shared" si="36"/>
        <v>6.2216916518170473</v>
      </c>
      <c r="AD55" s="47" t="s">
        <v>186</v>
      </c>
      <c r="AE55" s="46"/>
    </row>
    <row r="56" spans="1:31" s="2" customFormat="1" x14ac:dyDescent="0.2">
      <c r="A56" s="84"/>
      <c r="B56" s="85"/>
      <c r="C56" s="85"/>
      <c r="D56" s="85"/>
      <c r="E56" s="85"/>
      <c r="F56" s="85"/>
      <c r="G56" s="85"/>
      <c r="H56" s="84"/>
      <c r="I56" s="86"/>
      <c r="J56" s="84"/>
      <c r="K56" s="87"/>
      <c r="L56" s="84"/>
      <c r="M56" s="86"/>
      <c r="N56" s="84"/>
      <c r="O56" s="86"/>
      <c r="P56" s="84"/>
      <c r="Q56" s="86"/>
      <c r="R56" s="84"/>
      <c r="S56" s="87"/>
      <c r="T56" s="84"/>
      <c r="U56" s="87"/>
      <c r="V56" s="84"/>
      <c r="W56" s="88" t="s">
        <v>24</v>
      </c>
      <c r="X56" s="89">
        <f>X51</f>
        <v>100</v>
      </c>
      <c r="Y56" s="89">
        <f t="shared" ref="Y56:AC56" si="37">Y51</f>
        <v>30.640627752959244</v>
      </c>
      <c r="Z56" s="89">
        <f t="shared" si="37"/>
        <v>200</v>
      </c>
      <c r="AA56" s="87">
        <f t="shared" si="37"/>
        <v>366749526</v>
      </c>
      <c r="AB56" s="89">
        <f t="shared" si="37"/>
        <v>200</v>
      </c>
      <c r="AC56" s="89">
        <f t="shared" si="37"/>
        <v>49.384032004395081</v>
      </c>
      <c r="AD56" s="90"/>
      <c r="AE56" s="85"/>
    </row>
    <row r="57" spans="1:31" s="2" customFormat="1" ht="37.5" customHeight="1" x14ac:dyDescent="0.2">
      <c r="A57" s="84"/>
      <c r="B57" s="85"/>
      <c r="C57" s="85"/>
      <c r="D57" s="85"/>
      <c r="E57" s="85"/>
      <c r="F57" s="85"/>
      <c r="G57" s="85"/>
      <c r="H57" s="84"/>
      <c r="I57" s="86"/>
      <c r="J57" s="84"/>
      <c r="K57" s="87"/>
      <c r="L57" s="84"/>
      <c r="M57" s="86"/>
      <c r="N57" s="84"/>
      <c r="O57" s="86"/>
      <c r="P57" s="84"/>
      <c r="Q57" s="86"/>
      <c r="R57" s="84"/>
      <c r="S57" s="87"/>
      <c r="T57" s="84"/>
      <c r="U57" s="87"/>
      <c r="V57" s="84"/>
      <c r="W57" s="88" t="s">
        <v>25</v>
      </c>
      <c r="X57" s="91" t="str">
        <f>IF(X56&lt;=50,"Sangat Rendah",IF(X56&lt;=65,"Rendah",IF(X56&lt;=75,"Sedang",IF(X56&lt;=90,"Tinggi","Sangat Tinggi"))))</f>
        <v>Sangat Tinggi</v>
      </c>
      <c r="Y57" s="91" t="str">
        <f t="shared" ref="Y57:AC57" si="38">IF(Y56&lt;=50,"Sangat Rendah",IF(Y56&lt;=65,"Rendah",IF(Y56&lt;=75,"Sedang",IF(Y56&lt;=90,"Tinggi","Sangat Tinggi"))))</f>
        <v>Sangat Rendah</v>
      </c>
      <c r="Z57" s="91" t="str">
        <f t="shared" si="38"/>
        <v>Sangat Tinggi</v>
      </c>
      <c r="AA57" s="91" t="str">
        <f t="shared" si="38"/>
        <v>Sangat Tinggi</v>
      </c>
      <c r="AB57" s="91" t="str">
        <f t="shared" si="38"/>
        <v>Sangat Tinggi</v>
      </c>
      <c r="AC57" s="91" t="str">
        <f t="shared" si="38"/>
        <v>Sangat Rendah</v>
      </c>
      <c r="AD57" s="90"/>
      <c r="AE57" s="85"/>
    </row>
    <row r="58" spans="1:31" s="23" customFormat="1" ht="38.25" x14ac:dyDescent="0.2">
      <c r="A58" s="24"/>
      <c r="B58" s="92" t="s">
        <v>137</v>
      </c>
      <c r="C58" s="26"/>
      <c r="D58" s="27" t="s">
        <v>138</v>
      </c>
      <c r="E58" s="27" t="s">
        <v>194</v>
      </c>
      <c r="F58" s="26"/>
      <c r="G58" s="26" t="s">
        <v>189</v>
      </c>
      <c r="H58" s="24">
        <v>100</v>
      </c>
      <c r="I58" s="28">
        <f>I59+I61</f>
        <v>579544000</v>
      </c>
      <c r="J58" s="24">
        <v>100</v>
      </c>
      <c r="K58" s="29">
        <f>K59+K61</f>
        <v>95479800</v>
      </c>
      <c r="L58" s="24">
        <v>100</v>
      </c>
      <c r="M58" s="28">
        <f>M59+M61</f>
        <v>96400000</v>
      </c>
      <c r="N58" s="24">
        <f>N59+N61</f>
        <v>25.17</v>
      </c>
      <c r="O58" s="28">
        <f>O59</f>
        <v>13018000</v>
      </c>
      <c r="P58" s="24">
        <v>14.39</v>
      </c>
      <c r="Q58" s="28">
        <f>Q59+Q61</f>
        <v>15711600</v>
      </c>
      <c r="R58" s="24">
        <v>18.899999999999999</v>
      </c>
      <c r="S58" s="29">
        <f>S59+S61</f>
        <v>0</v>
      </c>
      <c r="T58" s="32">
        <v>100</v>
      </c>
      <c r="U58" s="29">
        <f>U59+U61</f>
        <v>0</v>
      </c>
      <c r="V58" s="32">
        <v>100</v>
      </c>
      <c r="W58" s="33">
        <f t="shared" ref="V58:W62" si="39">O58+Q58+S58+U58</f>
        <v>28729600</v>
      </c>
      <c r="X58" s="34">
        <f t="shared" ref="X58:Y62" si="40">V58/L58*100</f>
        <v>100</v>
      </c>
      <c r="Y58" s="34">
        <f t="shared" si="40"/>
        <v>29.802489626556017</v>
      </c>
      <c r="Z58" s="32">
        <f t="shared" ref="Z58:AA62" si="41">J58+V58</f>
        <v>200</v>
      </c>
      <c r="AA58" s="29">
        <f t="shared" si="41"/>
        <v>124209400</v>
      </c>
      <c r="AB58" s="34">
        <f>Z58</f>
        <v>200</v>
      </c>
      <c r="AC58" s="34">
        <f>AA58/I58*100</f>
        <v>21.432263986858633</v>
      </c>
      <c r="AD58" s="27"/>
      <c r="AE58" s="26"/>
    </row>
    <row r="59" spans="1:31" s="23" customFormat="1" ht="51" x14ac:dyDescent="0.2">
      <c r="A59" s="35"/>
      <c r="B59" s="36" t="s">
        <v>139</v>
      </c>
      <c r="C59" s="37"/>
      <c r="D59" s="38" t="s">
        <v>140</v>
      </c>
      <c r="E59" s="38" t="s">
        <v>193</v>
      </c>
      <c r="F59" s="37"/>
      <c r="G59" s="37" t="s">
        <v>189</v>
      </c>
      <c r="H59" s="35">
        <v>100</v>
      </c>
      <c r="I59" s="39">
        <f>I60</f>
        <v>525076500</v>
      </c>
      <c r="J59" s="35">
        <v>100</v>
      </c>
      <c r="K59" s="40">
        <f>K60</f>
        <v>78667800</v>
      </c>
      <c r="L59" s="35">
        <v>100</v>
      </c>
      <c r="M59" s="39">
        <f>M60</f>
        <v>79488000</v>
      </c>
      <c r="N59" s="35">
        <v>25.17</v>
      </c>
      <c r="O59" s="39">
        <f>O60</f>
        <v>13018000</v>
      </c>
      <c r="P59" s="35">
        <v>27.01</v>
      </c>
      <c r="Q59" s="39">
        <f>Q60</f>
        <v>14061600</v>
      </c>
      <c r="R59" s="35">
        <v>22.87</v>
      </c>
      <c r="S59" s="40">
        <f>S60</f>
        <v>0</v>
      </c>
      <c r="T59" s="59">
        <v>24.95</v>
      </c>
      <c r="U59" s="40">
        <f>U60</f>
        <v>0</v>
      </c>
      <c r="V59" s="35">
        <f t="shared" si="39"/>
        <v>100.00000000000001</v>
      </c>
      <c r="W59" s="42">
        <f t="shared" si="39"/>
        <v>27079600</v>
      </c>
      <c r="X59" s="43">
        <f t="shared" si="40"/>
        <v>100.00000000000003</v>
      </c>
      <c r="Y59" s="43">
        <f t="shared" si="40"/>
        <v>34.067532206119161</v>
      </c>
      <c r="Z59" s="35">
        <f t="shared" si="41"/>
        <v>200</v>
      </c>
      <c r="AA59" s="40">
        <f t="shared" si="41"/>
        <v>105747400</v>
      </c>
      <c r="AB59" s="43">
        <f>Z59</f>
        <v>200</v>
      </c>
      <c r="AC59" s="43">
        <f>AA59/I59*100</f>
        <v>20.139427302497825</v>
      </c>
      <c r="AD59" s="38"/>
      <c r="AE59" s="37"/>
    </row>
    <row r="60" spans="1:31" s="2" customFormat="1" ht="90" x14ac:dyDescent="0.2">
      <c r="A60" s="44"/>
      <c r="B60" s="45" t="s">
        <v>141</v>
      </c>
      <c r="C60" s="46"/>
      <c r="D60" s="47" t="s">
        <v>142</v>
      </c>
      <c r="E60" s="47" t="s">
        <v>156</v>
      </c>
      <c r="F60" s="47" t="s">
        <v>160</v>
      </c>
      <c r="G60" s="47" t="s">
        <v>100</v>
      </c>
      <c r="H60" s="44">
        <v>72</v>
      </c>
      <c r="I60" s="48">
        <v>525076500</v>
      </c>
      <c r="J60" s="44">
        <v>12</v>
      </c>
      <c r="K60" s="49">
        <v>78667800</v>
      </c>
      <c r="L60" s="44">
        <v>12</v>
      </c>
      <c r="M60" s="48">
        <v>79488000</v>
      </c>
      <c r="N60" s="44">
        <v>3</v>
      </c>
      <c r="O60" s="48">
        <v>13018000</v>
      </c>
      <c r="P60" s="44">
        <v>3</v>
      </c>
      <c r="Q60" s="48">
        <v>14061600</v>
      </c>
      <c r="R60" s="44">
        <v>3</v>
      </c>
      <c r="S60" s="49"/>
      <c r="T60" s="44">
        <v>3</v>
      </c>
      <c r="U60" s="49"/>
      <c r="V60" s="44">
        <f t="shared" si="39"/>
        <v>12</v>
      </c>
      <c r="W60" s="50">
        <f t="shared" si="39"/>
        <v>27079600</v>
      </c>
      <c r="X60" s="51">
        <f t="shared" si="40"/>
        <v>100</v>
      </c>
      <c r="Y60" s="51">
        <f t="shared" si="40"/>
        <v>34.067532206119161</v>
      </c>
      <c r="Z60" s="44">
        <f t="shared" si="41"/>
        <v>24</v>
      </c>
      <c r="AA60" s="49">
        <f t="shared" si="41"/>
        <v>105747400</v>
      </c>
      <c r="AB60" s="51">
        <f>Z60/H60*100</f>
        <v>33.333333333333329</v>
      </c>
      <c r="AC60" s="51">
        <f t="shared" ref="AC60:AC62" si="42">AA60/I60*100</f>
        <v>20.139427302497825</v>
      </c>
      <c r="AD60" s="47" t="s">
        <v>187</v>
      </c>
      <c r="AE60" s="46"/>
    </row>
    <row r="61" spans="1:31" s="23" customFormat="1" ht="38.25" x14ac:dyDescent="0.2">
      <c r="A61" s="35"/>
      <c r="B61" s="36" t="s">
        <v>143</v>
      </c>
      <c r="C61" s="37"/>
      <c r="D61" s="38" t="s">
        <v>144</v>
      </c>
      <c r="E61" s="38" t="s">
        <v>195</v>
      </c>
      <c r="F61" s="37"/>
      <c r="G61" s="37" t="s">
        <v>189</v>
      </c>
      <c r="H61" s="35">
        <v>100</v>
      </c>
      <c r="I61" s="39">
        <f>I62</f>
        <v>54467500</v>
      </c>
      <c r="J61" s="35">
        <v>100</v>
      </c>
      <c r="K61" s="40">
        <f>K62</f>
        <v>16812000</v>
      </c>
      <c r="L61" s="35">
        <v>100</v>
      </c>
      <c r="M61" s="39">
        <f>M62</f>
        <v>16912000</v>
      </c>
      <c r="N61" s="35">
        <v>0</v>
      </c>
      <c r="O61" s="39">
        <f>O62</f>
        <v>0</v>
      </c>
      <c r="P61" s="35">
        <v>100</v>
      </c>
      <c r="Q61" s="39">
        <f>Q62</f>
        <v>1650000</v>
      </c>
      <c r="R61" s="35">
        <v>0</v>
      </c>
      <c r="S61" s="40">
        <f>S62</f>
        <v>0</v>
      </c>
      <c r="T61" s="59">
        <v>100</v>
      </c>
      <c r="U61" s="40">
        <f>U62</f>
        <v>0</v>
      </c>
      <c r="V61" s="35">
        <v>100</v>
      </c>
      <c r="W61" s="42">
        <f t="shared" si="39"/>
        <v>1650000</v>
      </c>
      <c r="X61" s="43">
        <f t="shared" si="40"/>
        <v>100</v>
      </c>
      <c r="Y61" s="43">
        <f t="shared" si="40"/>
        <v>9.7563859981078522</v>
      </c>
      <c r="Z61" s="35">
        <f t="shared" si="41"/>
        <v>200</v>
      </c>
      <c r="AA61" s="40">
        <f t="shared" si="41"/>
        <v>18462000</v>
      </c>
      <c r="AB61" s="43">
        <f>Z61</f>
        <v>200</v>
      </c>
      <c r="AC61" s="43">
        <f t="shared" si="42"/>
        <v>33.89544223619589</v>
      </c>
      <c r="AD61" s="38"/>
      <c r="AE61" s="37"/>
    </row>
    <row r="62" spans="1:31" s="2" customFormat="1" ht="135" x14ac:dyDescent="0.2">
      <c r="A62" s="44"/>
      <c r="B62" s="45" t="s">
        <v>145</v>
      </c>
      <c r="C62" s="46"/>
      <c r="D62" s="47" t="s">
        <v>146</v>
      </c>
      <c r="E62" s="47" t="s">
        <v>147</v>
      </c>
      <c r="F62" s="47" t="s">
        <v>160</v>
      </c>
      <c r="G62" s="47" t="s">
        <v>100</v>
      </c>
      <c r="H62" s="44">
        <v>12</v>
      </c>
      <c r="I62" s="48">
        <v>54467500</v>
      </c>
      <c r="J62" s="44">
        <v>2</v>
      </c>
      <c r="K62" s="49">
        <v>16812000</v>
      </c>
      <c r="L62" s="44">
        <v>2</v>
      </c>
      <c r="M62" s="48">
        <v>16912000</v>
      </c>
      <c r="N62" s="44">
        <v>0</v>
      </c>
      <c r="O62" s="48">
        <v>0</v>
      </c>
      <c r="P62" s="44">
        <v>1</v>
      </c>
      <c r="Q62" s="48">
        <v>1650000</v>
      </c>
      <c r="R62" s="44">
        <v>0</v>
      </c>
      <c r="S62" s="49"/>
      <c r="T62" s="44">
        <v>1</v>
      </c>
      <c r="U62" s="49"/>
      <c r="V62" s="44">
        <f t="shared" si="39"/>
        <v>2</v>
      </c>
      <c r="W62" s="50">
        <f t="shared" si="39"/>
        <v>1650000</v>
      </c>
      <c r="X62" s="51">
        <f t="shared" si="40"/>
        <v>100</v>
      </c>
      <c r="Y62" s="51">
        <f t="shared" si="40"/>
        <v>9.7563859981078522</v>
      </c>
      <c r="Z62" s="44">
        <f t="shared" si="41"/>
        <v>4</v>
      </c>
      <c r="AA62" s="49">
        <f t="shared" si="41"/>
        <v>18462000</v>
      </c>
      <c r="AB62" s="51">
        <f>Z62/H62*100</f>
        <v>33.333333333333329</v>
      </c>
      <c r="AC62" s="51">
        <f t="shared" si="42"/>
        <v>33.89544223619589</v>
      </c>
      <c r="AD62" s="47" t="s">
        <v>187</v>
      </c>
      <c r="AE62" s="46"/>
    </row>
    <row r="63" spans="1:31" s="2" customFormat="1" x14ac:dyDescent="0.2">
      <c r="A63" s="84"/>
      <c r="B63" s="85"/>
      <c r="C63" s="85"/>
      <c r="D63" s="85"/>
      <c r="E63" s="85"/>
      <c r="F63" s="85"/>
      <c r="G63" s="85"/>
      <c r="H63" s="84"/>
      <c r="I63" s="86"/>
      <c r="J63" s="84"/>
      <c r="K63" s="87"/>
      <c r="L63" s="84"/>
      <c r="M63" s="86"/>
      <c r="N63" s="84"/>
      <c r="O63" s="86"/>
      <c r="P63" s="84"/>
      <c r="Q63" s="86"/>
      <c r="R63" s="84"/>
      <c r="S63" s="87"/>
      <c r="T63" s="84"/>
      <c r="U63" s="87"/>
      <c r="V63" s="84"/>
      <c r="W63" s="88" t="s">
        <v>24</v>
      </c>
      <c r="X63" s="89">
        <f>X58</f>
        <v>100</v>
      </c>
      <c r="Y63" s="89">
        <f t="shared" ref="Y63:AC63" si="43">Y58</f>
        <v>29.802489626556017</v>
      </c>
      <c r="Z63" s="89">
        <f t="shared" si="43"/>
        <v>200</v>
      </c>
      <c r="AA63" s="87">
        <f t="shared" si="43"/>
        <v>124209400</v>
      </c>
      <c r="AB63" s="89">
        <f t="shared" si="43"/>
        <v>200</v>
      </c>
      <c r="AC63" s="89">
        <f t="shared" si="43"/>
        <v>21.432263986858633</v>
      </c>
      <c r="AD63" s="90"/>
      <c r="AE63" s="85"/>
    </row>
    <row r="64" spans="1:31" s="2" customFormat="1" ht="43.5" customHeight="1" x14ac:dyDescent="0.2">
      <c r="A64" s="84"/>
      <c r="B64" s="85"/>
      <c r="C64" s="85"/>
      <c r="D64" s="85"/>
      <c r="E64" s="85"/>
      <c r="F64" s="85"/>
      <c r="G64" s="85"/>
      <c r="H64" s="84"/>
      <c r="I64" s="86"/>
      <c r="J64" s="84"/>
      <c r="K64" s="87"/>
      <c r="L64" s="84"/>
      <c r="M64" s="86"/>
      <c r="N64" s="84"/>
      <c r="O64" s="86"/>
      <c r="P64" s="84"/>
      <c r="Q64" s="86"/>
      <c r="R64" s="84"/>
      <c r="S64" s="87"/>
      <c r="T64" s="84"/>
      <c r="U64" s="87"/>
      <c r="V64" s="84"/>
      <c r="W64" s="88" t="s">
        <v>25</v>
      </c>
      <c r="X64" s="91" t="str">
        <f>IF(X63&lt;=50,"Sangat Rendah",IF(X63&lt;=65,"Rendah",IF(X63&lt;=75,"Sedang",IF(X63&lt;=90,"Tinggi","Sangat Tinggi"))))</f>
        <v>Sangat Tinggi</v>
      </c>
      <c r="Y64" s="91" t="str">
        <f t="shared" ref="Y64:AC64" si="44">IF(Y63&lt;=50,"Sangat Rendah",IF(Y63&lt;=65,"Rendah",IF(Y63&lt;=75,"Sedang",IF(Y63&lt;=90,"Tinggi","Sangat Tinggi"))))</f>
        <v>Sangat Rendah</v>
      </c>
      <c r="Z64" s="91" t="str">
        <f t="shared" si="44"/>
        <v>Sangat Tinggi</v>
      </c>
      <c r="AA64" s="91" t="str">
        <f t="shared" si="44"/>
        <v>Sangat Tinggi</v>
      </c>
      <c r="AB64" s="91" t="str">
        <f t="shared" si="44"/>
        <v>Sangat Tinggi</v>
      </c>
      <c r="AC64" s="91" t="str">
        <f t="shared" si="44"/>
        <v>Sangat Rendah</v>
      </c>
      <c r="AD64" s="90"/>
      <c r="AE64" s="85"/>
    </row>
    <row r="65" spans="1:31" s="23" customFormat="1" ht="38.25" x14ac:dyDescent="0.2">
      <c r="A65" s="24"/>
      <c r="B65" s="92" t="s">
        <v>148</v>
      </c>
      <c r="C65" s="26"/>
      <c r="D65" s="27" t="s">
        <v>149</v>
      </c>
      <c r="E65" s="27" t="s">
        <v>196</v>
      </c>
      <c r="F65" s="26"/>
      <c r="G65" s="26" t="s">
        <v>189</v>
      </c>
      <c r="H65" s="24">
        <v>100</v>
      </c>
      <c r="I65" s="28">
        <f>I66</f>
        <v>622186900</v>
      </c>
      <c r="J65" s="24">
        <v>100</v>
      </c>
      <c r="K65" s="29">
        <f>K66</f>
        <v>34234972</v>
      </c>
      <c r="L65" s="24">
        <v>100</v>
      </c>
      <c r="M65" s="28">
        <f>M66</f>
        <v>34714972</v>
      </c>
      <c r="N65" s="24">
        <f>N66</f>
        <v>0</v>
      </c>
      <c r="O65" s="28">
        <f>O66</f>
        <v>0</v>
      </c>
      <c r="P65" s="24">
        <v>39.17</v>
      </c>
      <c r="Q65" s="28">
        <f>Q66</f>
        <v>2600000</v>
      </c>
      <c r="R65" s="24">
        <v>35.03</v>
      </c>
      <c r="S65" s="29">
        <f>S66</f>
        <v>0</v>
      </c>
      <c r="T65" s="24">
        <f>T66</f>
        <v>25.8</v>
      </c>
      <c r="U65" s="29">
        <f>U66</f>
        <v>0</v>
      </c>
      <c r="V65" s="30">
        <f t="shared" ref="V65:W68" si="45">N65+P65+R65+T65</f>
        <v>100</v>
      </c>
      <c r="W65" s="33">
        <f t="shared" si="45"/>
        <v>2600000</v>
      </c>
      <c r="X65" s="34">
        <f>V65/L65*100</f>
        <v>100</v>
      </c>
      <c r="Y65" s="34">
        <f>W65/M65*100</f>
        <v>7.4895638688690287</v>
      </c>
      <c r="Z65" s="30">
        <f>J65+V65</f>
        <v>200</v>
      </c>
      <c r="AA65" s="29">
        <f>K65+W65</f>
        <v>36834972</v>
      </c>
      <c r="AB65" s="34">
        <f>Z65</f>
        <v>200</v>
      </c>
      <c r="AC65" s="34">
        <f>AA65/I65*100</f>
        <v>5.9202422937544972</v>
      </c>
      <c r="AD65" s="27"/>
      <c r="AE65" s="26"/>
    </row>
    <row r="66" spans="1:31" s="23" customFormat="1" ht="38.25" x14ac:dyDescent="0.2">
      <c r="A66" s="35"/>
      <c r="B66" s="36" t="s">
        <v>150</v>
      </c>
      <c r="C66" s="37"/>
      <c r="D66" s="38" t="s">
        <v>151</v>
      </c>
      <c r="E66" s="38" t="s">
        <v>181</v>
      </c>
      <c r="F66" s="37"/>
      <c r="G66" s="37" t="s">
        <v>189</v>
      </c>
      <c r="H66" s="35">
        <v>100</v>
      </c>
      <c r="I66" s="39">
        <f>SUM(I67:I68)</f>
        <v>622186900</v>
      </c>
      <c r="J66" s="35">
        <v>100</v>
      </c>
      <c r="K66" s="40">
        <f>SUM(K67:K68)</f>
        <v>34234972</v>
      </c>
      <c r="L66" s="35">
        <v>100</v>
      </c>
      <c r="M66" s="39">
        <f>SUM(M67:M68)</f>
        <v>34714972</v>
      </c>
      <c r="N66" s="35">
        <v>0</v>
      </c>
      <c r="O66" s="39">
        <f>SUM(O67:O68)</f>
        <v>0</v>
      </c>
      <c r="P66" s="35">
        <v>39.17</v>
      </c>
      <c r="Q66" s="39">
        <f>Q67+Q68</f>
        <v>2600000</v>
      </c>
      <c r="R66" s="35">
        <v>35.03</v>
      </c>
      <c r="S66" s="40">
        <f>SUM(S67:S68)</f>
        <v>0</v>
      </c>
      <c r="T66" s="35">
        <v>25.8</v>
      </c>
      <c r="U66" s="40">
        <f>SUM(U67:U68)</f>
        <v>0</v>
      </c>
      <c r="V66" s="58">
        <f t="shared" si="45"/>
        <v>100</v>
      </c>
      <c r="W66" s="42">
        <f t="shared" si="45"/>
        <v>2600000</v>
      </c>
      <c r="X66" s="43">
        <f>V66/L66*100</f>
        <v>100</v>
      </c>
      <c r="Y66" s="43">
        <f>W66/M66*100</f>
        <v>7.4895638688690287</v>
      </c>
      <c r="Z66" s="58">
        <f>J66+V66</f>
        <v>200</v>
      </c>
      <c r="AA66" s="40">
        <f>K66+W66</f>
        <v>36834972</v>
      </c>
      <c r="AB66" s="43">
        <f>Z66</f>
        <v>200</v>
      </c>
      <c r="AC66" s="43">
        <f>AA66/I66*100</f>
        <v>5.9202422937544972</v>
      </c>
      <c r="AD66" s="38"/>
      <c r="AE66" s="37"/>
    </row>
    <row r="67" spans="1:31" s="2" customFormat="1" ht="60" x14ac:dyDescent="0.2">
      <c r="A67" s="44"/>
      <c r="B67" s="45" t="s">
        <v>152</v>
      </c>
      <c r="C67" s="46"/>
      <c r="D67" s="47" t="s">
        <v>153</v>
      </c>
      <c r="E67" s="47" t="s">
        <v>157</v>
      </c>
      <c r="F67" s="47" t="s">
        <v>160</v>
      </c>
      <c r="G67" s="47" t="s">
        <v>96</v>
      </c>
      <c r="H67" s="44">
        <v>12</v>
      </c>
      <c r="I67" s="48">
        <v>173146100</v>
      </c>
      <c r="J67" s="44">
        <v>4</v>
      </c>
      <c r="K67" s="49">
        <v>5854000</v>
      </c>
      <c r="L67" s="44">
        <v>2</v>
      </c>
      <c r="M67" s="48">
        <v>5854000</v>
      </c>
      <c r="N67" s="44">
        <v>0</v>
      </c>
      <c r="O67" s="48">
        <v>0</v>
      </c>
      <c r="P67" s="44">
        <v>0</v>
      </c>
      <c r="Q67" s="48">
        <v>0</v>
      </c>
      <c r="R67" s="44">
        <v>0</v>
      </c>
      <c r="S67" s="49"/>
      <c r="T67" s="44">
        <v>0</v>
      </c>
      <c r="U67" s="49"/>
      <c r="V67" s="44">
        <f t="shared" si="45"/>
        <v>0</v>
      </c>
      <c r="W67" s="50">
        <f t="shared" si="45"/>
        <v>0</v>
      </c>
      <c r="X67" s="51">
        <f>V67/L67*100</f>
        <v>0</v>
      </c>
      <c r="Y67" s="51">
        <f t="shared" ref="Y67:Y68" si="46">W67/M67*100</f>
        <v>0</v>
      </c>
      <c r="Z67" s="44">
        <f>J67+V67</f>
        <v>4</v>
      </c>
      <c r="AA67" s="49">
        <f t="shared" ref="AA67:AA68" si="47">K67+W67</f>
        <v>5854000</v>
      </c>
      <c r="AB67" s="51">
        <f>Z67/H67*100</f>
        <v>33.333333333333329</v>
      </c>
      <c r="AC67" s="51">
        <f t="shared" ref="AC67:AC68" si="48">AA67/I67*100</f>
        <v>3.3809597790536432</v>
      </c>
      <c r="AD67" s="47" t="s">
        <v>183</v>
      </c>
      <c r="AE67" s="46"/>
    </row>
    <row r="68" spans="1:31" s="2" customFormat="1" ht="75" x14ac:dyDescent="0.2">
      <c r="A68" s="44"/>
      <c r="B68" s="45" t="s">
        <v>154</v>
      </c>
      <c r="C68" s="46"/>
      <c r="D68" s="47" t="s">
        <v>155</v>
      </c>
      <c r="E68" s="47" t="s">
        <v>158</v>
      </c>
      <c r="F68" s="47" t="s">
        <v>160</v>
      </c>
      <c r="G68" s="46" t="s">
        <v>96</v>
      </c>
      <c r="H68" s="44">
        <v>12</v>
      </c>
      <c r="I68" s="48">
        <v>449040800</v>
      </c>
      <c r="J68" s="44">
        <v>4</v>
      </c>
      <c r="K68" s="49">
        <v>28380972</v>
      </c>
      <c r="L68" s="44">
        <v>2</v>
      </c>
      <c r="M68" s="48">
        <v>28860972</v>
      </c>
      <c r="N68" s="44">
        <v>0</v>
      </c>
      <c r="O68" s="48">
        <v>0</v>
      </c>
      <c r="P68" s="44">
        <v>1</v>
      </c>
      <c r="Q68" s="48">
        <v>2600000</v>
      </c>
      <c r="R68" s="44">
        <v>1</v>
      </c>
      <c r="S68" s="49"/>
      <c r="T68" s="44">
        <v>1</v>
      </c>
      <c r="U68" s="49"/>
      <c r="V68" s="44">
        <f t="shared" si="45"/>
        <v>3</v>
      </c>
      <c r="W68" s="50">
        <f t="shared" si="45"/>
        <v>2600000</v>
      </c>
      <c r="X68" s="51">
        <v>100</v>
      </c>
      <c r="Y68" s="51">
        <f t="shared" si="46"/>
        <v>9.0087055973028214</v>
      </c>
      <c r="Z68" s="44">
        <f>J68+V68</f>
        <v>7</v>
      </c>
      <c r="AA68" s="49">
        <f t="shared" si="47"/>
        <v>30980972</v>
      </c>
      <c r="AB68" s="51">
        <f>Z68/H68*100</f>
        <v>58.333333333333336</v>
      </c>
      <c r="AC68" s="51">
        <f t="shared" si="48"/>
        <v>6.8993668281367757</v>
      </c>
      <c r="AD68" s="47" t="s">
        <v>183</v>
      </c>
      <c r="AE68" s="46"/>
    </row>
    <row r="69" spans="1:31" s="2" customFormat="1" ht="15.75" customHeight="1" x14ac:dyDescent="0.2">
      <c r="A69" s="84"/>
      <c r="B69" s="85"/>
      <c r="C69" s="85"/>
      <c r="D69" s="85"/>
      <c r="E69" s="85"/>
      <c r="F69" s="85"/>
      <c r="G69" s="85"/>
      <c r="H69" s="84"/>
      <c r="I69" s="85"/>
      <c r="J69" s="84"/>
      <c r="K69" s="87"/>
      <c r="L69" s="84"/>
      <c r="M69" s="85"/>
      <c r="N69" s="84"/>
      <c r="O69" s="85"/>
      <c r="P69" s="84"/>
      <c r="Q69" s="85"/>
      <c r="R69" s="84"/>
      <c r="S69" s="85"/>
      <c r="T69" s="84"/>
      <c r="U69" s="85"/>
      <c r="V69" s="84"/>
      <c r="W69" s="88" t="s">
        <v>24</v>
      </c>
      <c r="X69" s="89">
        <f>X65</f>
        <v>100</v>
      </c>
      <c r="Y69" s="89">
        <f t="shared" ref="Y69:AC69" si="49">Y65</f>
        <v>7.4895638688690287</v>
      </c>
      <c r="Z69" s="89">
        <f t="shared" si="49"/>
        <v>200</v>
      </c>
      <c r="AA69" s="87">
        <f t="shared" si="49"/>
        <v>36834972</v>
      </c>
      <c r="AB69" s="89">
        <f t="shared" si="49"/>
        <v>200</v>
      </c>
      <c r="AC69" s="89">
        <f t="shared" si="49"/>
        <v>5.9202422937544972</v>
      </c>
      <c r="AD69" s="85"/>
      <c r="AE69" s="85"/>
    </row>
    <row r="70" spans="1:31" s="2" customFormat="1" ht="39" customHeight="1" x14ac:dyDescent="0.2">
      <c r="A70" s="84"/>
      <c r="B70" s="85"/>
      <c r="C70" s="85"/>
      <c r="D70" s="85"/>
      <c r="E70" s="85"/>
      <c r="F70" s="85"/>
      <c r="G70" s="85"/>
      <c r="H70" s="84"/>
      <c r="I70" s="85"/>
      <c r="J70" s="84"/>
      <c r="K70" s="87"/>
      <c r="L70" s="84"/>
      <c r="M70" s="85"/>
      <c r="N70" s="84"/>
      <c r="O70" s="85"/>
      <c r="P70" s="84"/>
      <c r="Q70" s="85"/>
      <c r="R70" s="84"/>
      <c r="S70" s="85"/>
      <c r="T70" s="84"/>
      <c r="U70" s="85"/>
      <c r="V70" s="84"/>
      <c r="W70" s="88" t="s">
        <v>25</v>
      </c>
      <c r="X70" s="91" t="str">
        <f>IF(X69&lt;=50,"Sangat Rendah",IF(X69&lt;=65,"Rendah",IF(X69&lt;=75,"Sedang",IF(X69&lt;=90,"Tinggi","Sangat Tinggi"))))</f>
        <v>Sangat Tinggi</v>
      </c>
      <c r="Y70" s="91" t="str">
        <f t="shared" ref="Y70:AC70" si="50">IF(Y69&lt;=50,"Sangat Rendah",IF(Y69&lt;=65,"Rendah",IF(Y69&lt;=75,"Sedang",IF(Y69&lt;=90,"Tinggi","Sangat Tinggi"))))</f>
        <v>Sangat Rendah</v>
      </c>
      <c r="Z70" s="91" t="str">
        <f t="shared" si="50"/>
        <v>Sangat Tinggi</v>
      </c>
      <c r="AA70" s="91" t="str">
        <f t="shared" si="50"/>
        <v>Sangat Tinggi</v>
      </c>
      <c r="AB70" s="91" t="str">
        <f t="shared" si="50"/>
        <v>Sangat Tinggi</v>
      </c>
      <c r="AC70" s="91" t="str">
        <f t="shared" si="50"/>
        <v>Sangat Rendah</v>
      </c>
      <c r="AD70" s="85"/>
      <c r="AE70" s="85"/>
    </row>
    <row r="71" spans="1:31" ht="14.25" customHeight="1" x14ac:dyDescent="0.3">
      <c r="A71" s="93"/>
      <c r="B71" s="93"/>
      <c r="C71" s="93"/>
      <c r="D71" s="93"/>
      <c r="E71" s="93"/>
      <c r="F71" s="93"/>
      <c r="G71" s="93"/>
      <c r="H71" s="94"/>
      <c r="I71" s="93"/>
      <c r="J71" s="94"/>
      <c r="K71" s="93"/>
      <c r="L71" s="94"/>
      <c r="M71" s="93"/>
      <c r="N71" s="94"/>
      <c r="O71" s="93"/>
      <c r="P71" s="94"/>
      <c r="Q71" s="93"/>
      <c r="R71" s="94"/>
      <c r="S71" s="93"/>
      <c r="T71" s="94"/>
      <c r="U71" s="93"/>
      <c r="V71" s="94"/>
      <c r="W71" s="93"/>
      <c r="X71" s="93"/>
      <c r="Y71" s="93"/>
      <c r="Z71" s="94"/>
      <c r="AA71" s="93"/>
      <c r="AB71" s="93"/>
      <c r="AC71" s="93"/>
      <c r="AD71" s="93"/>
      <c r="AE71" s="93"/>
    </row>
    <row r="72" spans="1:31" ht="18" customHeight="1" x14ac:dyDescent="0.3">
      <c r="A72" s="129" t="s">
        <v>26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95"/>
      <c r="M72" s="96">
        <f>M15</f>
        <v>3669043686</v>
      </c>
      <c r="N72" s="95"/>
      <c r="O72" s="96">
        <f>O15</f>
        <v>705327135.85000002</v>
      </c>
      <c r="P72" s="95"/>
      <c r="Q72" s="96">
        <f>Q15</f>
        <v>1186111245.99</v>
      </c>
      <c r="R72" s="95"/>
      <c r="S72" s="97">
        <f>S15</f>
        <v>0</v>
      </c>
      <c r="T72" s="95"/>
      <c r="U72" s="97">
        <f>U15</f>
        <v>0</v>
      </c>
      <c r="V72" s="95"/>
      <c r="W72" s="98">
        <f>W15</f>
        <v>1891438381.8400002</v>
      </c>
      <c r="X72" s="99"/>
      <c r="Y72" s="99"/>
      <c r="Z72" s="95"/>
      <c r="AA72" s="99"/>
      <c r="AB72" s="99"/>
      <c r="AC72" s="99"/>
      <c r="AD72" s="99"/>
      <c r="AE72" s="99"/>
    </row>
    <row r="73" spans="1:31" ht="17.25" customHeight="1" x14ac:dyDescent="0.3">
      <c r="A73" s="129" t="s">
        <v>27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95"/>
      <c r="M73" s="97"/>
      <c r="N73" s="100"/>
      <c r="O73" s="97"/>
      <c r="P73" s="100"/>
      <c r="Q73" s="97"/>
      <c r="R73" s="100"/>
      <c r="S73" s="97"/>
      <c r="T73" s="100"/>
      <c r="U73" s="97"/>
      <c r="V73" s="100"/>
      <c r="W73" s="97"/>
      <c r="X73" s="101">
        <f>X15</f>
        <v>100</v>
      </c>
      <c r="Y73" s="101">
        <f>Y15</f>
        <v>51.551263591032651</v>
      </c>
      <c r="Z73" s="95"/>
      <c r="AA73" s="99"/>
      <c r="AB73" s="101">
        <f>AB15</f>
        <v>200</v>
      </c>
      <c r="AC73" s="101">
        <f>AC15</f>
        <v>27.217231232444643</v>
      </c>
      <c r="AD73" s="99"/>
      <c r="AE73" s="99"/>
    </row>
    <row r="74" spans="1:31" ht="39" customHeight="1" x14ac:dyDescent="0.3">
      <c r="A74" s="129" t="s">
        <v>28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95"/>
      <c r="M74" s="97"/>
      <c r="N74" s="100"/>
      <c r="O74" s="97"/>
      <c r="P74" s="100"/>
      <c r="Q74" s="97"/>
      <c r="R74" s="100"/>
      <c r="S74" s="97"/>
      <c r="T74" s="100"/>
      <c r="U74" s="97"/>
      <c r="V74" s="100"/>
      <c r="W74" s="97"/>
      <c r="X74" s="102" t="str">
        <f t="shared" ref="X74:Y74" si="51">IF(X73&lt;=50,"Sangat Rendah",IF(X73&lt;=65,"Rendah",IF(X73&lt;=75,"Sedang",IF(X73&lt;=90,"Tinggi","Sangat Tinggi"))))</f>
        <v>Sangat Tinggi</v>
      </c>
      <c r="Y74" s="102" t="str">
        <f t="shared" si="51"/>
        <v>Rendah</v>
      </c>
      <c r="Z74" s="95"/>
      <c r="AA74" s="99"/>
      <c r="AB74" s="102" t="str">
        <f t="shared" ref="AB74:AC74" si="52">IF(AB73&lt;=50,"Sangat Rendah",IF(AB73&lt;=65,"Rendah",IF(AB73&lt;=75,"Sedang",IF(AB73&lt;=90,"Tinggi","Sangat Tinggi"))))</f>
        <v>Sangat Tinggi</v>
      </c>
      <c r="AC74" s="102" t="str">
        <f t="shared" si="52"/>
        <v>Sangat Rendah</v>
      </c>
      <c r="AD74" s="99"/>
      <c r="AE74" s="99"/>
    </row>
    <row r="75" spans="1:31" s="2" customFormat="1" ht="15.75" customHeight="1" x14ac:dyDescent="0.2">
      <c r="A75" s="119" t="s">
        <v>29</v>
      </c>
      <c r="B75" s="120"/>
      <c r="C75" s="120"/>
      <c r="D75" s="120"/>
      <c r="E75" s="119"/>
      <c r="F75" s="119"/>
      <c r="G75" s="120"/>
      <c r="H75" s="120"/>
      <c r="I75" s="120"/>
      <c r="J75" s="120"/>
      <c r="K75" s="120"/>
      <c r="L75" s="120"/>
      <c r="M75" s="120"/>
      <c r="N75" s="120"/>
      <c r="O75" s="120"/>
      <c r="P75" s="120"/>
      <c r="Q75" s="120"/>
      <c r="R75" s="120"/>
      <c r="S75" s="120"/>
      <c r="T75" s="120"/>
      <c r="U75" s="120"/>
      <c r="V75" s="120"/>
      <c r="W75" s="120"/>
      <c r="X75" s="120"/>
      <c r="Y75" s="120"/>
      <c r="Z75" s="120"/>
      <c r="AA75" s="120"/>
      <c r="AB75" s="120"/>
      <c r="AC75" s="120"/>
      <c r="AD75" s="120"/>
      <c r="AE75" s="120"/>
    </row>
    <row r="76" spans="1:31" s="2" customFormat="1" ht="15.75" customHeight="1" x14ac:dyDescent="0.2">
      <c r="A76" s="119" t="s">
        <v>30</v>
      </c>
      <c r="B76" s="120"/>
      <c r="C76" s="120"/>
      <c r="D76" s="120"/>
      <c r="E76" s="119"/>
      <c r="F76" s="119"/>
      <c r="G76" s="120"/>
      <c r="H76" s="120"/>
      <c r="I76" s="120"/>
      <c r="J76" s="120"/>
      <c r="K76" s="120"/>
      <c r="L76" s="120"/>
      <c r="M76" s="120"/>
      <c r="N76" s="120"/>
      <c r="O76" s="120"/>
      <c r="P76" s="120"/>
      <c r="Q76" s="120"/>
      <c r="R76" s="120"/>
      <c r="S76" s="120"/>
      <c r="T76" s="120"/>
      <c r="U76" s="120"/>
      <c r="V76" s="120"/>
      <c r="W76" s="120"/>
      <c r="X76" s="120"/>
      <c r="Y76" s="120"/>
      <c r="Z76" s="120"/>
      <c r="AA76" s="120"/>
      <c r="AB76" s="120"/>
      <c r="AC76" s="120"/>
      <c r="AD76" s="120"/>
      <c r="AE76" s="120"/>
    </row>
    <row r="77" spans="1:31" s="2" customFormat="1" ht="15.75" customHeight="1" x14ac:dyDescent="0.2">
      <c r="A77" s="119" t="s">
        <v>31</v>
      </c>
      <c r="B77" s="120"/>
      <c r="C77" s="120"/>
      <c r="D77" s="120"/>
      <c r="E77" s="119"/>
      <c r="F77" s="119"/>
      <c r="G77" s="120"/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0"/>
      <c r="Z77" s="120"/>
      <c r="AA77" s="120"/>
      <c r="AB77" s="120"/>
      <c r="AC77" s="120"/>
      <c r="AD77" s="120"/>
      <c r="AE77" s="120"/>
    </row>
    <row r="78" spans="1:31" s="2" customFormat="1" ht="15.75" customHeight="1" x14ac:dyDescent="0.2">
      <c r="A78" s="119" t="s">
        <v>32</v>
      </c>
      <c r="B78" s="120"/>
      <c r="C78" s="120"/>
      <c r="D78" s="120"/>
      <c r="E78" s="119"/>
      <c r="F78" s="119"/>
      <c r="G78" s="120"/>
      <c r="H78" s="120"/>
      <c r="I78" s="120"/>
      <c r="J78" s="120"/>
      <c r="K78" s="120"/>
      <c r="L78" s="120"/>
      <c r="M78" s="120"/>
      <c r="N78" s="120"/>
      <c r="O78" s="120"/>
      <c r="P78" s="120"/>
      <c r="Q78" s="120"/>
      <c r="R78" s="120"/>
      <c r="S78" s="120"/>
      <c r="T78" s="120"/>
      <c r="U78" s="120"/>
      <c r="V78" s="120"/>
      <c r="W78" s="120"/>
      <c r="X78" s="120"/>
      <c r="Y78" s="120"/>
      <c r="Z78" s="120"/>
      <c r="AA78" s="120"/>
      <c r="AB78" s="120"/>
      <c r="AC78" s="120"/>
      <c r="AD78" s="120"/>
      <c r="AE78" s="120"/>
    </row>
    <row r="79" spans="1:31" ht="15.75" customHeight="1" x14ac:dyDescent="0.3"/>
    <row r="80" spans="1:31" ht="15.75" customHeight="1" x14ac:dyDescent="0.3">
      <c r="Q80" s="103"/>
      <c r="Z80" s="104"/>
    </row>
    <row r="81" spans="1:30" ht="15.75" customHeight="1" x14ac:dyDescent="0.3">
      <c r="Q81" s="103"/>
      <c r="Z81" s="104"/>
      <c r="AA81" s="123" t="s">
        <v>197</v>
      </c>
      <c r="AB81" s="123"/>
      <c r="AC81" s="123"/>
      <c r="AD81" s="123"/>
    </row>
    <row r="82" spans="1:30" ht="15.75" customHeight="1" x14ac:dyDescent="0.3">
      <c r="AA82" s="2"/>
      <c r="AB82" s="2"/>
      <c r="AC82" s="2"/>
      <c r="AD82" s="2"/>
    </row>
    <row r="83" spans="1:30" ht="15.75" customHeight="1" x14ac:dyDescent="0.3">
      <c r="A83" s="97" t="s">
        <v>3</v>
      </c>
      <c r="B83" s="105" t="s">
        <v>33</v>
      </c>
      <c r="C83" s="106" t="s">
        <v>34</v>
      </c>
      <c r="E83" s="107"/>
      <c r="F83" s="107"/>
      <c r="G83" s="6"/>
      <c r="H83" s="108"/>
      <c r="I83" s="6"/>
      <c r="O83" s="103"/>
      <c r="Z83" s="104"/>
      <c r="AA83" s="2"/>
      <c r="AB83" s="2"/>
      <c r="AC83" s="2"/>
      <c r="AD83" s="2"/>
    </row>
    <row r="84" spans="1:30" ht="15.75" customHeight="1" x14ac:dyDescent="0.3">
      <c r="A84" s="100">
        <v>1</v>
      </c>
      <c r="B84" s="109" t="s">
        <v>35</v>
      </c>
      <c r="C84" s="97" t="s">
        <v>36</v>
      </c>
      <c r="E84" s="110"/>
      <c r="F84" s="110"/>
      <c r="G84" s="103"/>
      <c r="H84" s="104"/>
      <c r="I84" s="103"/>
      <c r="O84" s="103"/>
      <c r="Z84" s="104"/>
      <c r="AA84" s="2"/>
      <c r="AB84" s="2"/>
      <c r="AC84" s="2"/>
      <c r="AD84" s="2"/>
    </row>
    <row r="85" spans="1:30" ht="15.75" customHeight="1" x14ac:dyDescent="0.3">
      <c r="A85" s="100">
        <v>2</v>
      </c>
      <c r="B85" s="109" t="s">
        <v>37</v>
      </c>
      <c r="C85" s="97" t="s">
        <v>38</v>
      </c>
      <c r="E85" s="110"/>
      <c r="F85" s="110"/>
      <c r="G85" s="103"/>
      <c r="H85" s="104"/>
      <c r="I85" s="103"/>
      <c r="AA85" s="2"/>
      <c r="AB85" s="2"/>
      <c r="AC85" s="2"/>
      <c r="AD85" s="2"/>
    </row>
    <row r="86" spans="1:30" ht="15.75" customHeight="1" x14ac:dyDescent="0.3">
      <c r="A86" s="100">
        <v>3</v>
      </c>
      <c r="B86" s="109" t="s">
        <v>39</v>
      </c>
      <c r="C86" s="97" t="s">
        <v>40</v>
      </c>
      <c r="E86" s="110"/>
      <c r="F86" s="110"/>
      <c r="G86" s="103"/>
      <c r="H86" s="104"/>
      <c r="I86" s="103"/>
      <c r="AA86" s="124" t="s">
        <v>198</v>
      </c>
      <c r="AB86" s="124"/>
      <c r="AC86" s="124"/>
      <c r="AD86" s="124"/>
    </row>
    <row r="87" spans="1:30" ht="15.75" customHeight="1" x14ac:dyDescent="0.3">
      <c r="A87" s="100">
        <v>4</v>
      </c>
      <c r="B87" s="109" t="s">
        <v>41</v>
      </c>
      <c r="C87" s="97" t="s">
        <v>42</v>
      </c>
      <c r="E87" s="110"/>
      <c r="F87" s="110"/>
      <c r="G87" s="103"/>
      <c r="H87" s="104"/>
      <c r="I87" s="103"/>
      <c r="Q87" s="103"/>
      <c r="Z87" s="104"/>
      <c r="AA87" s="116" t="s">
        <v>209</v>
      </c>
      <c r="AB87" s="116"/>
      <c r="AC87" s="116"/>
      <c r="AD87" s="116"/>
    </row>
    <row r="88" spans="1:30" ht="15.75" customHeight="1" x14ac:dyDescent="0.3">
      <c r="A88" s="100">
        <v>5</v>
      </c>
      <c r="B88" s="109" t="s">
        <v>43</v>
      </c>
      <c r="C88" s="97" t="s">
        <v>44</v>
      </c>
      <c r="AA88" s="116" t="s">
        <v>199</v>
      </c>
      <c r="AB88" s="116"/>
      <c r="AC88" s="116"/>
      <c r="AD88" s="116"/>
    </row>
    <row r="89" spans="1:30" ht="15.75" customHeight="1" x14ac:dyDescent="0.3"/>
    <row r="90" spans="1:30" ht="15.75" customHeight="1" x14ac:dyDescent="0.3"/>
    <row r="91" spans="1:30" ht="15.75" customHeight="1" x14ac:dyDescent="0.3"/>
    <row r="92" spans="1:30" ht="15.75" customHeight="1" x14ac:dyDescent="0.3"/>
    <row r="93" spans="1:30" ht="15.75" customHeight="1" x14ac:dyDescent="0.3"/>
    <row r="94" spans="1:30" ht="15.75" customHeight="1" x14ac:dyDescent="0.3"/>
    <row r="95" spans="1:30" ht="15.75" customHeight="1" x14ac:dyDescent="0.3"/>
    <row r="96" spans="1:30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</sheetData>
  <autoFilter ref="A13:AE70" xr:uid="{00000000-0009-0000-0000-000000000000}"/>
  <mergeCells count="51">
    <mergeCell ref="A76:D76"/>
    <mergeCell ref="E76:AE76"/>
    <mergeCell ref="A77:D77"/>
    <mergeCell ref="E77:AE77"/>
    <mergeCell ref="A78:D78"/>
    <mergeCell ref="E78:AE78"/>
    <mergeCell ref="A75:D75"/>
    <mergeCell ref="T12:U12"/>
    <mergeCell ref="V12:W12"/>
    <mergeCell ref="X12:Y12"/>
    <mergeCell ref="Z12:AA12"/>
    <mergeCell ref="H12:I12"/>
    <mergeCell ref="A72:K72"/>
    <mergeCell ref="A73:K73"/>
    <mergeCell ref="A74:K74"/>
    <mergeCell ref="J12:K12"/>
    <mergeCell ref="L12:M12"/>
    <mergeCell ref="A1:AE1"/>
    <mergeCell ref="A2:AE2"/>
    <mergeCell ref="A3:AE3"/>
    <mergeCell ref="A4:AE4"/>
    <mergeCell ref="A9:A11"/>
    <mergeCell ref="B9:B11"/>
    <mergeCell ref="C9:C11"/>
    <mergeCell ref="AE9:AE11"/>
    <mergeCell ref="G9:G11"/>
    <mergeCell ref="H9:I10"/>
    <mergeCell ref="D9:D11"/>
    <mergeCell ref="E9:E11"/>
    <mergeCell ref="N9:U9"/>
    <mergeCell ref="AA87:AD87"/>
    <mergeCell ref="AA86:AD86"/>
    <mergeCell ref="J9:K10"/>
    <mergeCell ref="F9:F11"/>
    <mergeCell ref="N12:O12"/>
    <mergeCell ref="AA88:AD88"/>
    <mergeCell ref="P10:Q10"/>
    <mergeCell ref="R10:S10"/>
    <mergeCell ref="T10:U10"/>
    <mergeCell ref="X9:Y10"/>
    <mergeCell ref="Z9:AA10"/>
    <mergeCell ref="AB9:AC10"/>
    <mergeCell ref="AD9:AD11"/>
    <mergeCell ref="E75:AE75"/>
    <mergeCell ref="P12:Q12"/>
    <mergeCell ref="R12:S12"/>
    <mergeCell ref="AB12:AC12"/>
    <mergeCell ref="V9:W10"/>
    <mergeCell ref="N10:O10"/>
    <mergeCell ref="L9:M10"/>
    <mergeCell ref="AA81:AD81"/>
  </mergeCells>
  <phoneticPr fontId="1" type="noConversion"/>
  <pageMargins left="0.31" right="0.2" top="0.75" bottom="0.75" header="0" footer="0"/>
  <pageSetup paperSize="9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E.81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ASUS</cp:lastModifiedBy>
  <cp:lastPrinted>2025-07-04T03:25:43Z</cp:lastPrinted>
  <dcterms:created xsi:type="dcterms:W3CDTF">2023-08-08T01:39:36Z</dcterms:created>
  <dcterms:modified xsi:type="dcterms:W3CDTF">2025-07-04T03:25:45Z</dcterms:modified>
</cp:coreProperties>
</file>