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NGRAM\TAHUN 2026\BAPPEDA\MONEV RENJA\"/>
    </mc:Choice>
  </mc:AlternateContent>
  <xr:revisionPtr revIDLastSave="0" documentId="13_ncr:1_{644C3CBB-C6A0-43FF-B572-81ADE7BA36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W II" sheetId="2" r:id="rId1"/>
  </sheets>
  <definedNames>
    <definedName name="_xlnm._FilterDatabase" localSheetId="0" hidden="1">'TW II'!$D$1:$D$211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55" i="2" l="1"/>
  <c r="V41" i="2"/>
  <c r="J13" i="2" l="1"/>
  <c r="V25" i="2" l="1"/>
  <c r="X25" i="2" s="1"/>
  <c r="V15" i="2"/>
  <c r="X37" i="2"/>
  <c r="X41" i="2"/>
  <c r="V173" i="2"/>
  <c r="X173" i="2" s="1"/>
  <c r="H110" i="2"/>
  <c r="N169" i="2"/>
  <c r="J169" i="2"/>
  <c r="H169" i="2"/>
  <c r="V185" i="2"/>
  <c r="X185" i="2" s="1"/>
  <c r="V171" i="2"/>
  <c r="Z171" i="2" s="1"/>
  <c r="AB171" i="2" s="1"/>
  <c r="J104" i="2"/>
  <c r="N104" i="2"/>
  <c r="L104" i="2"/>
  <c r="J67" i="2"/>
  <c r="L67" i="2"/>
  <c r="L61" i="2"/>
  <c r="L45" i="2"/>
  <c r="L35" i="2"/>
  <c r="L27" i="2"/>
  <c r="L13" i="2"/>
  <c r="J27" i="2"/>
  <c r="J35" i="2"/>
  <c r="J45" i="2"/>
  <c r="V151" i="2"/>
  <c r="Z151" i="2" s="1"/>
  <c r="AB151" i="2" s="1"/>
  <c r="V149" i="2"/>
  <c r="X149" i="2" s="1"/>
  <c r="T147" i="2"/>
  <c r="R147" i="2"/>
  <c r="P147" i="2"/>
  <c r="N147" i="2"/>
  <c r="L147" i="2"/>
  <c r="J147" i="2"/>
  <c r="H147" i="2"/>
  <c r="X151" i="2" l="1"/>
  <c r="X171" i="2"/>
  <c r="Z185" i="2"/>
  <c r="AB185" i="2" s="1"/>
  <c r="L11" i="2"/>
  <c r="L169" i="2"/>
  <c r="V147" i="2"/>
  <c r="Z173" i="2"/>
  <c r="AB173" i="2" s="1"/>
  <c r="Z149" i="2"/>
  <c r="AB149" i="2" l="1"/>
  <c r="Z147" i="2"/>
  <c r="AB147" i="2" s="1"/>
  <c r="H67" i="2" l="1"/>
  <c r="W196" i="2"/>
  <c r="N13" i="2" l="1"/>
  <c r="N27" i="2"/>
  <c r="N45" i="2"/>
  <c r="H45" i="2"/>
  <c r="V47" i="2"/>
  <c r="H13" i="2"/>
  <c r="H27" i="2"/>
  <c r="H35" i="2"/>
  <c r="Z37" i="2"/>
  <c r="AB37" i="2" s="1"/>
  <c r="V39" i="2"/>
  <c r="V33" i="2"/>
  <c r="Z25" i="2"/>
  <c r="AB25" i="2" s="1"/>
  <c r="V19" i="2"/>
  <c r="Z19" i="2" l="1"/>
  <c r="AB19" i="2" s="1"/>
  <c r="X19" i="2"/>
  <c r="Z33" i="2"/>
  <c r="AB33" i="2" s="1"/>
  <c r="X33" i="2"/>
  <c r="Z47" i="2"/>
  <c r="AB47" i="2" s="1"/>
  <c r="X47" i="2"/>
  <c r="Z39" i="2"/>
  <c r="AB39" i="2" s="1"/>
  <c r="X39" i="2"/>
  <c r="N166" i="2"/>
  <c r="N162" i="2"/>
  <c r="N156" i="2"/>
  <c r="N110" i="2"/>
  <c r="N77" i="2"/>
  <c r="N75" i="2" s="1"/>
  <c r="N67" i="2"/>
  <c r="N61" i="2"/>
  <c r="N35" i="2"/>
  <c r="P169" i="2"/>
  <c r="P166" i="2" s="1"/>
  <c r="P162" i="2"/>
  <c r="P156" i="2"/>
  <c r="P110" i="2"/>
  <c r="P104" i="2"/>
  <c r="P77" i="2"/>
  <c r="P75" i="2" s="1"/>
  <c r="P67" i="2"/>
  <c r="P61" i="2"/>
  <c r="P45" i="2"/>
  <c r="P35" i="2"/>
  <c r="P27" i="2"/>
  <c r="P13" i="2"/>
  <c r="J61" i="2"/>
  <c r="J11" i="2" s="1"/>
  <c r="J77" i="2"/>
  <c r="J75" i="2" s="1"/>
  <c r="J110" i="2"/>
  <c r="J156" i="2"/>
  <c r="J162" i="2"/>
  <c r="J166" i="2"/>
  <c r="P154" i="2" l="1"/>
  <c r="N154" i="2"/>
  <c r="N11" i="2"/>
  <c r="P99" i="2"/>
  <c r="P11" i="2"/>
  <c r="N99" i="2"/>
  <c r="J154" i="2"/>
  <c r="J99" i="2"/>
  <c r="W197" i="2"/>
  <c r="AA196" i="2"/>
  <c r="AA197" i="2" s="1"/>
  <c r="AB115" i="2"/>
  <c r="AB116" i="2"/>
  <c r="AB117" i="2"/>
  <c r="AB118" i="2"/>
  <c r="AB119" i="2"/>
  <c r="AB120" i="2"/>
  <c r="AB121" i="2"/>
  <c r="AB122" i="2"/>
  <c r="AB123" i="2"/>
  <c r="AB124" i="2"/>
  <c r="AB125" i="2"/>
  <c r="AB126" i="2"/>
  <c r="AB127" i="2"/>
  <c r="AB128" i="2"/>
  <c r="V113" i="2"/>
  <c r="X113" i="2" s="1"/>
  <c r="X15" i="2"/>
  <c r="M195" i="2"/>
  <c r="K195" i="2"/>
  <c r="P10" i="2" l="1"/>
  <c r="N10" i="2"/>
  <c r="Z113" i="2"/>
  <c r="AB113" i="2" s="1"/>
  <c r="J1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114" i="2"/>
  <c r="V115" i="2"/>
  <c r="X115" i="2" s="1"/>
  <c r="V116" i="2"/>
  <c r="X116" i="2" s="1"/>
  <c r="V117" i="2"/>
  <c r="X117" i="2" s="1"/>
  <c r="V118" i="2"/>
  <c r="X118" i="2" s="1"/>
  <c r="V119" i="2"/>
  <c r="X119" i="2" s="1"/>
  <c r="V120" i="2"/>
  <c r="X120" i="2" s="1"/>
  <c r="V121" i="2"/>
  <c r="X121" i="2" s="1"/>
  <c r="V122" i="2"/>
  <c r="X122" i="2" s="1"/>
  <c r="V123" i="2"/>
  <c r="X123" i="2" s="1"/>
  <c r="V124" i="2"/>
  <c r="X124" i="2" s="1"/>
  <c r="V125" i="2"/>
  <c r="X125" i="2" s="1"/>
  <c r="V126" i="2"/>
  <c r="X126" i="2" s="1"/>
  <c r="V127" i="2"/>
  <c r="X127" i="2" s="1"/>
  <c r="V128" i="2"/>
  <c r="X128" i="2" s="1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91" i="2"/>
  <c r="V189" i="2"/>
  <c r="V187" i="2"/>
  <c r="X187" i="2" s="1"/>
  <c r="V183" i="2"/>
  <c r="Z183" i="2" s="1"/>
  <c r="AB183" i="2" s="1"/>
  <c r="V181" i="2"/>
  <c r="X181" i="2" s="1"/>
  <c r="V179" i="2"/>
  <c r="Z179" i="2" s="1"/>
  <c r="AB179" i="2" s="1"/>
  <c r="V177" i="2"/>
  <c r="X177" i="2" s="1"/>
  <c r="V175" i="2"/>
  <c r="V164" i="2"/>
  <c r="V160" i="2"/>
  <c r="Z160" i="2" s="1"/>
  <c r="V158" i="2"/>
  <c r="V130" i="2"/>
  <c r="X130" i="2" s="1"/>
  <c r="V108" i="2"/>
  <c r="X108" i="2" s="1"/>
  <c r="V106" i="2"/>
  <c r="X106" i="2" s="1"/>
  <c r="V97" i="2"/>
  <c r="V80" i="2"/>
  <c r="V73" i="2"/>
  <c r="X73" i="2" s="1"/>
  <c r="V71" i="2"/>
  <c r="X71" i="2" s="1"/>
  <c r="V69" i="2"/>
  <c r="X69" i="2" s="1"/>
  <c r="V65" i="2"/>
  <c r="X65" i="2" s="1"/>
  <c r="V63" i="2"/>
  <c r="X63" i="2" s="1"/>
  <c r="V59" i="2"/>
  <c r="X59" i="2" s="1"/>
  <c r="V57" i="2"/>
  <c r="X57" i="2" s="1"/>
  <c r="V53" i="2"/>
  <c r="X53" i="2" s="1"/>
  <c r="V51" i="2"/>
  <c r="V49" i="2"/>
  <c r="X49" i="2" s="1"/>
  <c r="V43" i="2"/>
  <c r="Z43" i="2" s="1"/>
  <c r="AB43" i="2" s="1"/>
  <c r="V31" i="2"/>
  <c r="X31" i="2" s="1"/>
  <c r="V29" i="2"/>
  <c r="X29" i="2" s="1"/>
  <c r="V23" i="2"/>
  <c r="X23" i="2" s="1"/>
  <c r="V21" i="2"/>
  <c r="X21" i="2" s="1"/>
  <c r="V17" i="2"/>
  <c r="T169" i="2"/>
  <c r="T166" i="2" s="1"/>
  <c r="T162" i="2"/>
  <c r="T156" i="2"/>
  <c r="T110" i="2"/>
  <c r="T104" i="2"/>
  <c r="T77" i="2"/>
  <c r="T75" i="2" s="1"/>
  <c r="T67" i="2"/>
  <c r="T61" i="2"/>
  <c r="T45" i="2"/>
  <c r="T35" i="2"/>
  <c r="T27" i="2"/>
  <c r="T13" i="2"/>
  <c r="R169" i="2"/>
  <c r="R166" i="2" s="1"/>
  <c r="R162" i="2"/>
  <c r="R156" i="2"/>
  <c r="R110" i="2"/>
  <c r="R104" i="2"/>
  <c r="R77" i="2"/>
  <c r="R75" i="2" s="1"/>
  <c r="R67" i="2"/>
  <c r="R61" i="2"/>
  <c r="R45" i="2"/>
  <c r="R35" i="2"/>
  <c r="R27" i="2"/>
  <c r="R13" i="2"/>
  <c r="L166" i="2"/>
  <c r="L162" i="2"/>
  <c r="L156" i="2"/>
  <c r="L110" i="2"/>
  <c r="L77" i="2"/>
  <c r="L75" i="2" s="1"/>
  <c r="H166" i="2"/>
  <c r="H162" i="2"/>
  <c r="H156" i="2"/>
  <c r="H104" i="2"/>
  <c r="H77" i="2"/>
  <c r="H75" i="2" s="1"/>
  <c r="H61" i="2"/>
  <c r="H154" i="2" l="1"/>
  <c r="Z175" i="2"/>
  <c r="AB175" i="2" s="1"/>
  <c r="X175" i="2"/>
  <c r="L154" i="2"/>
  <c r="H99" i="2"/>
  <c r="R11" i="2"/>
  <c r="R154" i="2"/>
  <c r="T154" i="2"/>
  <c r="X164" i="2"/>
  <c r="Z164" i="2"/>
  <c r="AB164" i="2" s="1"/>
  <c r="X158" i="2"/>
  <c r="Z158" i="2"/>
  <c r="AB158" i="2" s="1"/>
  <c r="V162" i="2"/>
  <c r="X162" i="2" s="1"/>
  <c r="Z177" i="2"/>
  <c r="AB177" i="2" s="1"/>
  <c r="Z189" i="2"/>
  <c r="AB189" i="2" s="1"/>
  <c r="X189" i="2"/>
  <c r="Z187" i="2"/>
  <c r="AB187" i="2" s="1"/>
  <c r="AB160" i="2"/>
  <c r="X160" i="2"/>
  <c r="Z144" i="2"/>
  <c r="AB144" i="2" s="1"/>
  <c r="X144" i="2"/>
  <c r="Z142" i="2"/>
  <c r="AB142" i="2" s="1"/>
  <c r="X142" i="2"/>
  <c r="Z140" i="2"/>
  <c r="AB140" i="2" s="1"/>
  <c r="X140" i="2"/>
  <c r="Z138" i="2"/>
  <c r="AB138" i="2" s="1"/>
  <c r="X138" i="2"/>
  <c r="Z136" i="2"/>
  <c r="AB136" i="2" s="1"/>
  <c r="X136" i="2"/>
  <c r="Z134" i="2"/>
  <c r="AB134" i="2" s="1"/>
  <c r="X134" i="2"/>
  <c r="Z132" i="2"/>
  <c r="AB132" i="2" s="1"/>
  <c r="X132" i="2"/>
  <c r="X114" i="2"/>
  <c r="Z114" i="2"/>
  <c r="AB114" i="2" s="1"/>
  <c r="X145" i="2"/>
  <c r="Z145" i="2"/>
  <c r="AB145" i="2" s="1"/>
  <c r="X143" i="2"/>
  <c r="Z143" i="2"/>
  <c r="AB143" i="2" s="1"/>
  <c r="X141" i="2"/>
  <c r="Z141" i="2"/>
  <c r="AB141" i="2" s="1"/>
  <c r="X139" i="2"/>
  <c r="Z139" i="2"/>
  <c r="AB139" i="2" s="1"/>
  <c r="X137" i="2"/>
  <c r="Z137" i="2"/>
  <c r="AB137" i="2" s="1"/>
  <c r="X135" i="2"/>
  <c r="Z135" i="2"/>
  <c r="AB135" i="2" s="1"/>
  <c r="X133" i="2"/>
  <c r="Z133" i="2"/>
  <c r="AB133" i="2" s="1"/>
  <c r="X131" i="2"/>
  <c r="Z131" i="2"/>
  <c r="AB131" i="2" s="1"/>
  <c r="Z106" i="2"/>
  <c r="AB106" i="2" s="1"/>
  <c r="Z80" i="2"/>
  <c r="AB80" i="2" s="1"/>
  <c r="X80" i="2"/>
  <c r="Z95" i="2"/>
  <c r="AB95" i="2" s="1"/>
  <c r="X95" i="2"/>
  <c r="Z93" i="2"/>
  <c r="AB93" i="2" s="1"/>
  <c r="X93" i="2"/>
  <c r="Z91" i="2"/>
  <c r="AB91" i="2" s="1"/>
  <c r="X91" i="2"/>
  <c r="Z89" i="2"/>
  <c r="AB89" i="2" s="1"/>
  <c r="X89" i="2"/>
  <c r="Z87" i="2"/>
  <c r="AB87" i="2" s="1"/>
  <c r="X87" i="2"/>
  <c r="X85" i="2"/>
  <c r="Z85" i="2"/>
  <c r="AB85" i="2" s="1"/>
  <c r="X83" i="2"/>
  <c r="Z83" i="2"/>
  <c r="AB83" i="2" s="1"/>
  <c r="X81" i="2"/>
  <c r="Z81" i="2"/>
  <c r="AB81" i="2" s="1"/>
  <c r="Z97" i="2"/>
  <c r="AB97" i="2" s="1"/>
  <c r="X97" i="2"/>
  <c r="Z94" i="2"/>
  <c r="AB94" i="2" s="1"/>
  <c r="X94" i="2"/>
  <c r="Z92" i="2"/>
  <c r="AB92" i="2" s="1"/>
  <c r="X92" i="2"/>
  <c r="Z90" i="2"/>
  <c r="AB90" i="2" s="1"/>
  <c r="X90" i="2"/>
  <c r="Z88" i="2"/>
  <c r="AB88" i="2" s="1"/>
  <c r="X88" i="2"/>
  <c r="Z86" i="2"/>
  <c r="AB86" i="2" s="1"/>
  <c r="X86" i="2"/>
  <c r="Z84" i="2"/>
  <c r="AB84" i="2" s="1"/>
  <c r="X84" i="2"/>
  <c r="Z82" i="2"/>
  <c r="AB82" i="2" s="1"/>
  <c r="X82" i="2"/>
  <c r="Z51" i="2"/>
  <c r="AB51" i="2" s="1"/>
  <c r="X51" i="2"/>
  <c r="Z55" i="2"/>
  <c r="AB55" i="2" s="1"/>
  <c r="X55" i="2"/>
  <c r="Z59" i="2"/>
  <c r="Z41" i="2"/>
  <c r="AB41" i="2" s="1"/>
  <c r="Z17" i="2"/>
  <c r="AB17" i="2" s="1"/>
  <c r="X17" i="2"/>
  <c r="Z23" i="2"/>
  <c r="AB23" i="2" s="1"/>
  <c r="R99" i="2"/>
  <c r="T11" i="2"/>
  <c r="Z21" i="2"/>
  <c r="AB21" i="2" s="1"/>
  <c r="Z53" i="2"/>
  <c r="AB53" i="2" s="1"/>
  <c r="Z181" i="2"/>
  <c r="AB181" i="2" s="1"/>
  <c r="Z191" i="2"/>
  <c r="AB191" i="2" s="1"/>
  <c r="H11" i="2"/>
  <c r="V77" i="2"/>
  <c r="Z71" i="2"/>
  <c r="AB71" i="2" s="1"/>
  <c r="Z65" i="2"/>
  <c r="AB65" i="2" s="1"/>
  <c r="L99" i="2"/>
  <c r="V35" i="2"/>
  <c r="X35" i="2" s="1"/>
  <c r="Z63" i="2"/>
  <c r="AB63" i="2" s="1"/>
  <c r="V67" i="2"/>
  <c r="X67" i="2" s="1"/>
  <c r="Z69" i="2"/>
  <c r="AB69" i="2" s="1"/>
  <c r="Z73" i="2"/>
  <c r="AB73" i="2" s="1"/>
  <c r="V104" i="2"/>
  <c r="X104" i="2" s="1"/>
  <c r="Z108" i="2"/>
  <c r="AB108" i="2" s="1"/>
  <c r="Z130" i="2"/>
  <c r="AB130" i="2" s="1"/>
  <c r="Z29" i="2"/>
  <c r="AB29" i="2" s="1"/>
  <c r="Z49" i="2"/>
  <c r="AB49" i="2" s="1"/>
  <c r="Z57" i="2"/>
  <c r="AB57" i="2" s="1"/>
  <c r="T99" i="2"/>
  <c r="V27" i="2"/>
  <c r="X27" i="2" s="1"/>
  <c r="Z31" i="2"/>
  <c r="Z15" i="2"/>
  <c r="AB15" i="2" s="1"/>
  <c r="V110" i="2"/>
  <c r="X110" i="2" s="1"/>
  <c r="V169" i="2"/>
  <c r="V156" i="2"/>
  <c r="V61" i="2"/>
  <c r="X61" i="2" s="1"/>
  <c r="V45" i="2"/>
  <c r="X45" i="2" s="1"/>
  <c r="V13" i="2"/>
  <c r="H10" i="2" l="1"/>
  <c r="X13" i="2"/>
  <c r="V11" i="2"/>
  <c r="R10" i="2"/>
  <c r="R195" i="2" s="1"/>
  <c r="L10" i="2"/>
  <c r="L195" i="2" s="1"/>
  <c r="Z162" i="2"/>
  <c r="AB162" i="2" s="1"/>
  <c r="Z110" i="2"/>
  <c r="AB110" i="2" s="1"/>
  <c r="Z35" i="2"/>
  <c r="AB35" i="2" s="1"/>
  <c r="Z77" i="2"/>
  <c r="AB77" i="2" s="1"/>
  <c r="Z156" i="2"/>
  <c r="AB156" i="2" s="1"/>
  <c r="Z169" i="2"/>
  <c r="Z166" i="2" s="1"/>
  <c r="AB166" i="2" s="1"/>
  <c r="V166" i="2"/>
  <c r="X166" i="2" s="1"/>
  <c r="X169" i="2"/>
  <c r="V154" i="2"/>
  <c r="X154" i="2" s="1"/>
  <c r="X156" i="2"/>
  <c r="P195" i="2"/>
  <c r="V75" i="2"/>
  <c r="X75" i="2" s="1"/>
  <c r="X77" i="2"/>
  <c r="Z27" i="2"/>
  <c r="AB27" i="2" s="1"/>
  <c r="AB31" i="2"/>
  <c r="Z13" i="2"/>
  <c r="AB13" i="2" s="1"/>
  <c r="N195" i="2"/>
  <c r="T10" i="2"/>
  <c r="T195" i="2" s="1"/>
  <c r="V99" i="2"/>
  <c r="X99" i="2" s="1"/>
  <c r="Z61" i="2"/>
  <c r="AB61" i="2" s="1"/>
  <c r="Z45" i="2"/>
  <c r="AB45" i="2" s="1"/>
  <c r="Z104" i="2"/>
  <c r="Z67" i="2"/>
  <c r="AB67" i="2" s="1"/>
  <c r="Z75" i="2" l="1"/>
  <c r="AB75" i="2" s="1"/>
  <c r="Z154" i="2"/>
  <c r="AB154" i="2" s="1"/>
  <c r="AB169" i="2"/>
  <c r="Z99" i="2"/>
  <c r="AB99" i="2" s="1"/>
  <c r="AB104" i="2"/>
  <c r="V10" i="2"/>
  <c r="X10" i="2" s="1"/>
  <c r="X11" i="2"/>
  <c r="Z11" i="2"/>
  <c r="X196" i="2" l="1"/>
  <c r="X197" i="2" s="1"/>
  <c r="Z10" i="2"/>
  <c r="AB10" i="2" s="1"/>
  <c r="V195" i="2"/>
  <c r="AB11" i="2"/>
  <c r="AB196" i="2" l="1"/>
  <c r="AB197" i="2" s="1"/>
</calcChain>
</file>

<file path=xl/sharedStrings.xml><?xml version="1.0" encoding="utf-8"?>
<sst xmlns="http://schemas.openxmlformats.org/spreadsheetml/2006/main" count="491" uniqueCount="318">
  <si>
    <t xml:space="preserve">Formulir E.81 </t>
  </si>
  <si>
    <t>Evaluasi Terhadap Hasil Renja Perangkat Daerah Lingkup Kabupaten/Kota</t>
  </si>
  <si>
    <t>Renja KECAMATAN GRESIK Kabupaten Gresik</t>
  </si>
  <si>
    <t>No.</t>
  </si>
  <si>
    <t>Kode</t>
  </si>
  <si>
    <t>Sasaran</t>
  </si>
  <si>
    <t>Urusan/Bidang Urusan Pemerintahan Daerah dan Program / Kegiatan</t>
  </si>
  <si>
    <t>Indikator Kinerja Program (outcome) / Kegiatan (output)</t>
  </si>
  <si>
    <t>Satuan</t>
  </si>
  <si>
    <t>Realisasi Kinerja Pada Triwulan</t>
  </si>
  <si>
    <t>Tingkat Capaian Kinerja dan Realisasi Anggaran Renstra Perangkat Daerah s/d Tahun 2026 (%)</t>
  </si>
  <si>
    <t>Unit PD Penanggungjawab</t>
  </si>
  <si>
    <t>Ket.</t>
  </si>
  <si>
    <t>I</t>
  </si>
  <si>
    <t>II</t>
  </si>
  <si>
    <t>III</t>
  </si>
  <si>
    <t>IV</t>
  </si>
  <si>
    <t>K</t>
  </si>
  <si>
    <t>Rp.</t>
  </si>
  <si>
    <t>14=10+11+12+13</t>
  </si>
  <si>
    <t>15=14/9x100</t>
  </si>
  <si>
    <t>16=8+14</t>
  </si>
  <si>
    <t>17=16/7x100</t>
  </si>
  <si>
    <t>Meningkatnya Kualitas Pelayanan Publik ditingkat Kecamatan</t>
  </si>
  <si>
    <t>KECAMATAN GRESIK</t>
  </si>
  <si>
    <t>7.01.01</t>
  </si>
  <si>
    <t>PROGRAM PENUNJANG URUSAN PEMERINTAHAN DAERAH KABUPATEN/KOTA</t>
  </si>
  <si>
    <t>-</t>
  </si>
  <si>
    <t>Persentase ketercapaian sasaran program OPD</t>
  </si>
  <si>
    <t>7.01.01.2.01</t>
  </si>
  <si>
    <t>Perencanaan, Penganggaran, dan Evaluasi Kinerja Perangkat Daerah</t>
  </si>
  <si>
    <t>Jumlah Dokumen Pelaporan Kinerja dan Keuangan</t>
  </si>
  <si>
    <t>Penyusunan Dokumen Perencanaan Perangkat Daerah</t>
  </si>
  <si>
    <t>Dokumen</t>
  </si>
  <si>
    <t>Jumlah Dokumen Perencanaan Perangkat Daerah</t>
  </si>
  <si>
    <t>7.01.01.2.01.0001</t>
  </si>
  <si>
    <t>Koordinasi dan Penyusunan Dokumen RKA-SKPD</t>
  </si>
  <si>
    <t>Jumlah Dokumen RKA-SKPD dan Laporan Hasil Koordinasi Penyusunan Dokumen RKA-SKPD</t>
  </si>
  <si>
    <t>7.01.01.2.01.0002</t>
  </si>
  <si>
    <t>Koordinasi dan Penyusunan Perubahan DPA-SKPD</t>
  </si>
  <si>
    <t>Jumlah Dokumen Perubahan DPA-SKPD dan Laporan Hasil Koordinasi Penyusunan Dokumen Perubahan DPA-SKPD</t>
  </si>
  <si>
    <t>7.01.01.2.01.0005</t>
  </si>
  <si>
    <t>Koordinasi Penyusunan Laporan Capaian Kinerja dan Ikhtisar Realisasi Kinerja SKPD</t>
  </si>
  <si>
    <t>Laporan</t>
  </si>
  <si>
    <t>Jumlah Laporan Capaian Kinerja dan Ikhtisar Realisasi Kinerja SKPD dan Laporan Hasil Koordinasi Penyusunan Laporan Capaian Kinerja dan Ikhtisar Realisasi Kinerja SKPD</t>
  </si>
  <si>
    <t>7.01.01.2.01.0006</t>
  </si>
  <si>
    <t>7.01.01.2.02</t>
  </si>
  <si>
    <t>Administrasi Keuangan Perangkat Daerah</t>
  </si>
  <si>
    <t>Jumlah Dokumen Pelaporan Kinerja dan Administrasi Keuangan</t>
  </si>
  <si>
    <t>Penyediaan Gaji dan Tunjangan ASN</t>
  </si>
  <si>
    <t>Orang/Bulan</t>
  </si>
  <si>
    <t>Orang</t>
  </si>
  <si>
    <t>Jumlah Orang yang Menerima Gaji dan Tunjangan ASN</t>
  </si>
  <si>
    <t>7.01.01.2.02.0001</t>
  </si>
  <si>
    <t>Koordinasi dan Penyusunan Laporan Keuangan Akhir Tahun SKPD</t>
  </si>
  <si>
    <t>Jumlah Laporan Keuangan Akhir Tahun SKPD dan Laporan Hasil Koordinasi Penyusunan Laporan Keuangan Akhir Tahun SKPD</t>
  </si>
  <si>
    <t>7.01.01.2.02.0005</t>
  </si>
  <si>
    <t>7.01.01.2.05</t>
  </si>
  <si>
    <t>Administrasi Kepegawaian Perangkat Daerah</t>
  </si>
  <si>
    <t>Jumlah Pelaksanaan Administrasi Sumberdaya Aparatur di Kecamatan</t>
  </si>
  <si>
    <t>Sosialisasi Peraturan Perundang-undangan</t>
  </si>
  <si>
    <t>Jumlah Orang yang Mengikuti Sosialisasi Peraturan Perundang-Undangan</t>
  </si>
  <si>
    <t>7.01.01.2.05.0010</t>
  </si>
  <si>
    <t>Bimbingan Teknis Implementasi Peraturan Perundang-Undangan</t>
  </si>
  <si>
    <t>Jumlah Orang yang Mengikuti Bimbingan Teknis Implementasi Peraturan Perundang-Undangan</t>
  </si>
  <si>
    <t>7.01.01.2.05.0011</t>
  </si>
  <si>
    <t>7.01.01.2.06</t>
  </si>
  <si>
    <t>Administrasi Umum Perangkat Daerah</t>
  </si>
  <si>
    <t>Jumlah fasilitasi terhadap pelaksanaan Tupoksi Perangkat Daerah</t>
  </si>
  <si>
    <t>Penyediaan Peralatan dan Perlengkapan Kantor</t>
  </si>
  <si>
    <t>Paket</t>
  </si>
  <si>
    <t>Jumlah Paket Peralatan dan Perlengkapan Kantor yang Disediakan</t>
  </si>
  <si>
    <t>7.01.01.2.06.0002</t>
  </si>
  <si>
    <t>Penyediaan Bahan Logistik Kantor</t>
  </si>
  <si>
    <t>Jumlah Paket Bahan Logistik Kantor yang Disediakan</t>
  </si>
  <si>
    <t>7.01.01.2.06.0004</t>
  </si>
  <si>
    <t>Penyediaan Barang Cetakan dan Penggandaan</t>
  </si>
  <si>
    <t>Jumlah Paket Barang Cetakan dan Penggandaan yang Disediakan</t>
  </si>
  <si>
    <t>7.01.01.2.06.0005</t>
  </si>
  <si>
    <t>Penyediaan Bahan Bacaan dan Peraturan Perundang-Undangan</t>
  </si>
  <si>
    <t>Jumlah Dokumen Bahan Bacaan dan Peraturan Perundang-Undangan yang Disediakan</t>
  </si>
  <si>
    <t>7.01.01.2.06.0006</t>
  </si>
  <si>
    <t>Penyelenggaraan Rapat Koordinasi dan Konsultasi SKPD</t>
  </si>
  <si>
    <t>Jumlah Laporan Penyelenggaraan Rapat Koordinasi dan Konsultasi SKPD</t>
  </si>
  <si>
    <t>7.01.01.2.06.0009</t>
  </si>
  <si>
    <t>Dukungan Pelaksanaan Sistem Pemerintahan Berbasis Elektronik pada SKPD</t>
  </si>
  <si>
    <t>Jumlah Dokumen Dukungan Pelaksanaan Sistem Pemerintahan Berbasis Elektronik SKPD</t>
  </si>
  <si>
    <t>7.01.01.2.06.0011</t>
  </si>
  <si>
    <t>7.01.01.2.08</t>
  </si>
  <si>
    <t>Penyediaan Jasa Penunjang Urusan Pemerintahan Daerah</t>
  </si>
  <si>
    <t>Penyediaan Jasa Komunikasi, Sumber Daya Air dan Listrik</t>
  </si>
  <si>
    <t>Jumlah Laporan Penyediaan Jasa Komunikasi, Sumber Daya Air dan Listrik yang Disediakan</t>
  </si>
  <si>
    <t>7.01.01.2.08.0002</t>
  </si>
  <si>
    <t>Penyedia Jasa Pelayanan Umum Kantor</t>
  </si>
  <si>
    <t>Jumlah Laporan Penyediaan Jasa Pelayanan Umum Kantor yang disediakan</t>
  </si>
  <si>
    <t>7.01.01.2.08.0004</t>
  </si>
  <si>
    <t>7.01.01.2.09</t>
  </si>
  <si>
    <t>Pemeliharaan Barang Milik Daerah Penunjang Urusan Pemerintahan Daerah</t>
  </si>
  <si>
    <t>Jumlah fasilitasi terhadap sarana prasarana Aparatur</t>
  </si>
  <si>
    <t>Penyediaan Jasa Pemeliharaan, Biaya Pemeliharaan, Pajak, dan Perizinan Kendaraan Dinas Operasional atau Lapangan</t>
  </si>
  <si>
    <t>Unit</t>
  </si>
  <si>
    <t>Jumlah Kendaraan Dinas Operasional atau Lapangan yang Dipelihara dan dibayarkan Pajak dan Perizinannya</t>
  </si>
  <si>
    <t>7.01.01.2.09.0002</t>
  </si>
  <si>
    <t>Pemeliharaan Peralatan dan Mesin Lainnya</t>
  </si>
  <si>
    <t>Jumlah Peralatan dan Mesin Lainnya yang Dipelihara</t>
  </si>
  <si>
    <t>7.01.01.2.09.0006</t>
  </si>
  <si>
    <t>Pemeliharaan/Rehabilitasi Gedung Kantor dan Bangunan Lainnya</t>
  </si>
  <si>
    <t>Jumlah Gedung Kantor dan Bangunan Lainnya yang Dipelihara/Direhabilitasi</t>
  </si>
  <si>
    <t>7.01.01.2.09.0009</t>
  </si>
  <si>
    <t>7.01.02</t>
  </si>
  <si>
    <t>PROGRAM PENYELENGGARAAN PEMERINTAHAN DAN PELAYANAN PUBLIK</t>
  </si>
  <si>
    <t>Tingkat Kematangan Pelayanan Publik</t>
  </si>
  <si>
    <t>7.01.02.2.02</t>
  </si>
  <si>
    <t>Penyelenggaraan Urusan Pemerintahan yang tidak Dilaksanakan oleh Unit Kerja Perangkat Daerah yang ada di Kecamatan</t>
  </si>
  <si>
    <t>Jumlah Kelurahan yang Menerapkan SPM</t>
  </si>
  <si>
    <t>Peningkatan Efektifitas Pelaksanaan Pelayanan kepada Masyarakat di Wilayah Kecamatan</t>
  </si>
  <si>
    <t>Jumlah Laporan Peningkatan Efektifitas Pelaksanaan Pelayanan kepada Masyarakat di Wilayah Kecamatan</t>
  </si>
  <si>
    <t>7.01.02.2.02.0002</t>
  </si>
  <si>
    <t>7.01.02.2.02.0003</t>
  </si>
  <si>
    <t>7.01.03</t>
  </si>
  <si>
    <t>PROGRAM PEMBERDAYAAN MASYARAKAT DESA DAN KELURAHAN</t>
  </si>
  <si>
    <t>Persentase Musrenbang Kelurahan yang difasilitasi</t>
  </si>
  <si>
    <t>Persentase Lembaga Ekonomi Masyarakat yang difasilitasi</t>
  </si>
  <si>
    <t>Persentase Pelaku Ekonomi di Wilayah Kecamatan yang difasilitasi</t>
  </si>
  <si>
    <t>Persentase Lembaga Kemasyarakatan tingkat Kecamatan yang dibina</t>
  </si>
  <si>
    <t>7.01.03.2.01</t>
  </si>
  <si>
    <t>Koordinasi Kegiatan Pemberdayaan Desa</t>
  </si>
  <si>
    <t>Jumlah Usulan Kegiatan PerencanaanPembangunan pada Desa dan Kelurahan Jumlah Lembaga Ekonomi Masyarakat yang di Fasilitasi</t>
  </si>
  <si>
    <t>Peningkatan Partisipasi Masyarakat dalam Forum Musyawarah Perencanaan Pembangunan di Desa</t>
  </si>
  <si>
    <t>Lembaga Kemasyarakatan</t>
  </si>
  <si>
    <t>Jumlah Lembaga Kemasyarakatan yang Berpartisipasi dalam Forum Musyawarah Perencanaan Pembangunan di Desa</t>
  </si>
  <si>
    <t>7.01.03.2.01.0001</t>
  </si>
  <si>
    <t>Peningkatan Efektifitas Kegiatan Pemberdayaan Masyarakat di wilayah Kecamatan</t>
  </si>
  <si>
    <t>Jumlah Laporan Peningkatan Efektivitas Kegiatan Pemberdayaan Masyarakat di Wilayah Kecamatan</t>
  </si>
  <si>
    <t>7.01.03.2.01.0003</t>
  </si>
  <si>
    <t>7.01.03.2.02</t>
  </si>
  <si>
    <t>Kegiatan Pemberdayaan Kelurahan</t>
  </si>
  <si>
    <t>Jumlah Kelurahan di Kecamatan Gresik yang di Berdayakan</t>
  </si>
  <si>
    <t>Jumlah Sarana dan Prasarana Kelurahan yang Terbangun</t>
  </si>
  <si>
    <t>7.01.03.2.02.0002</t>
  </si>
  <si>
    <t>Pokmas/Ormas</t>
  </si>
  <si>
    <t>7.01.03.2.02.0003</t>
  </si>
  <si>
    <t>7.01.04</t>
  </si>
  <si>
    <t>PROGRAM KOORDINASI KETENTRAMAN DAN KETERTIBAN UMUM</t>
  </si>
  <si>
    <t>Persentase Penyelesaian Konflik di Kecamatan yang difasilitasi</t>
  </si>
  <si>
    <t>7.01.04.7.03</t>
  </si>
  <si>
    <t>Koordinasi Upaya Penyelenggaraan Ketentraman dan Ketertiban Umum</t>
  </si>
  <si>
    <t>Jumlah Pelaksanaan Ketentraman dan Ketertiban Umum</t>
  </si>
  <si>
    <t>Sinergitas dengan Kepolisian Negara Republik indonesia, Tentara Nasional Indonesia dan Instansi Vertikal di Wilayah Kecamatan</t>
  </si>
  <si>
    <t>Jumlah Laporan Hasil Sinergitas dengan Kepolisian Negara Republik Indonesia, Tentara Nasional Indonesia dan Instansi Vertikal di Wilayah Kecamatan</t>
  </si>
  <si>
    <t>7.01.04.7.03.0001</t>
  </si>
  <si>
    <t>Harmonisasi Hubungan dengan Tokoh Agama dan Tokoh Masyarakat</t>
  </si>
  <si>
    <t>Jumlah Laporan Pelaksanaan Harmonisasi Hubungan dengan Tokoh Agama dan Tokoh Masyarakat</t>
  </si>
  <si>
    <t>7.01.04.7.03.0002</t>
  </si>
  <si>
    <t>7.01.04.7.04</t>
  </si>
  <si>
    <t>Koordinasi Penerapan dan Penegakan Peraturan Daerah dan Peraturan Kepala Daerah</t>
  </si>
  <si>
    <t>Jumlah Koordinasi Penegakan Perda</t>
  </si>
  <si>
    <t>Koordinasi/Sinergi Dengan Perangkat Daerah yang Tugas dan Fungsinya di Bidang Penegakan Peraturan PerundanguUndangan dan/atau Kepolisian Negara Republik Indonesia</t>
  </si>
  <si>
    <t>Jumlah Laporan Hasil Koordinasi/Sinergi dengan Perangkat Daerah yang Tugas dan Fungsinya di Bidang Penegakan Peraturan Perundang- Undangan dan/atau Kepolisian Negara Republik Indonesia</t>
  </si>
  <si>
    <t>7.1.04.7.04.0001</t>
  </si>
  <si>
    <t>7.01.06</t>
  </si>
  <si>
    <t>PROGRAM PEMBINAAN DAN PENGAWASAN PEMERINTAHAN DESA</t>
  </si>
  <si>
    <t>Persentase APBDes yang ditetapkan tepat waktu</t>
  </si>
  <si>
    <t>Persentase RKPDes yang ditetapkan tepat waktu</t>
  </si>
  <si>
    <t>7.01.06.2.01</t>
  </si>
  <si>
    <t>Fasilitasi Rekomendasi dan koordinasi Pembinaan dan Pengawasan Pemerintahan Desa</t>
  </si>
  <si>
    <t>Jumlah Koordinasi Pembinaan dan Pengawasan Pemerintahan Desa</t>
  </si>
  <si>
    <t>Fasilitasi Pengelolaan Keuangan dan Pendayagunaan Aset Desa</t>
  </si>
  <si>
    <t>Jumlah Dokumen yang Difasilitasi dalam rangka Pengelolaan Keuangan Desa dan Pendayagunaan Aset Desa</t>
  </si>
  <si>
    <t>7.01.06.2.01.0003</t>
  </si>
  <si>
    <t>Fasilitasi Pelaksanaan Tugas Kepala Desa dan Perangkat Desa</t>
  </si>
  <si>
    <t>Jumlah Dokumen Fasilitasi dalam rangka Pelaksanaan Tugas Kepala Desa dan Perangkat Desa</t>
  </si>
  <si>
    <t>7.01.06.2.01.0005</t>
  </si>
  <si>
    <t>Fasilitasi Pelaksanaan Pemilihan Kepala Desa</t>
  </si>
  <si>
    <t>Jumlah Dokumen Fasilitasi dalam rangka Pelaksanaan Pemilihan Kepala Desa</t>
  </si>
  <si>
    <t>7.01.06.2.01.0006</t>
  </si>
  <si>
    <t>Fasilitasi Pelaksanaan Tugas dan Fungsi Badan Permusyawaratan Desa</t>
  </si>
  <si>
    <t>Jumlah Dokumen Fasilitasi dalam rangka Pelaksanaan Tugas dan Fungsi Badan Permusyawaratan Desa</t>
  </si>
  <si>
    <t>7.01.06.2.01.0007</t>
  </si>
  <si>
    <t>Rekomendasi Pengangkatan dan Pemberhentian Perangkat Desa</t>
  </si>
  <si>
    <t>Jumlah Dokumen Rekomendasi Pengangkatan dan Pemberhentian Perangkat Desa</t>
  </si>
  <si>
    <t>7.01.06.2.01.0008</t>
  </si>
  <si>
    <t>Fasilitasi Pelaksanaan Tugas, Fungsi dan Kewajiban Lembaga Kemasyarakatan</t>
  </si>
  <si>
    <t>Jumlah Dokumen Fasilitasi dalam rangka Pelaksanaan Tugas, Fungsi, dan Kewajiban Lembaga Kemasyarakatan</t>
  </si>
  <si>
    <t>7.01.06.2.01.0012</t>
  </si>
  <si>
    <t>Fasilitasi Penyusunan Program dan Pelaksanaan Pemberdayaan Masyarakat Desa</t>
  </si>
  <si>
    <t>Jumlah Dokumen Fasilitasi dalam rangka Program dan Pelaksanaan Pemberdayaan Masyarakat Desa</t>
  </si>
  <si>
    <t>7.01.06.2.01.0016</t>
  </si>
  <si>
    <t>Koordinasi Pendampingan Desa di Wilayahnya</t>
  </si>
  <si>
    <t>Jumlah Laporan Hasil Koordinasi Pendampingan Desa di Wilayahnya</t>
  </si>
  <si>
    <t>7.01.06.2.01.0017</t>
  </si>
  <si>
    <t>Fasilitasi Percepatan Pencapaian Standar Pelayanan Minimal diWilayah Kecamatan Kelurahan Bedilan</t>
  </si>
  <si>
    <t>Fasilitasi Percepatan Pencapaian Standar Pelayanan Minimal diWilayah Kecamatan Kelurahan Karangpoh</t>
  </si>
  <si>
    <t>Fasilitasi Percepatan Pencapaian Standar Pelayanan Minimal diWilayah Kecamatan Kelurahan Karangturi</t>
  </si>
  <si>
    <t>Fasilitasi Percepatan Pencapaian Standar Pelayanan Minimal diWilayah Kecamatan Kelurahan Kebungson</t>
  </si>
  <si>
    <t>Fasilitasi Percepatan Pencapaian Standar Pelayanan Minimal diWilayah Kecamatan Kelurahan Kemuteran</t>
  </si>
  <si>
    <t>Fasilitasi Percepatan Pencapaian Standar Pelayanan Minimal diWilayah Kecamatan Kelurahan Kroman</t>
  </si>
  <si>
    <t>Fasilitasi Percepatan Pencapaian Standar Pelayanan Minimal diWilayah Kecamatan Kelurahan Lumpur</t>
  </si>
  <si>
    <t>Fasilitasi Percepatan Pencapaian Standar Pelayanan Minimal diWilayah Kecamatan Kelurahan Ngipik</t>
  </si>
  <si>
    <t>Fasilitasi Percepatan Pencapaian Standar Pelayanan Minimal diWilayah Kecamatan Kelurahan Pekauman</t>
  </si>
  <si>
    <t>Fasilitasi Percepatan Pencapaian Standar Pelayanan Minimal diWilayah Kecamatan Kelurahan Pekelingan</t>
  </si>
  <si>
    <t>Fasilitasi Percepatan Pencapaian Standar Pelayanan Minimal diWilayah Kecamatan Kelurahan Sidokumpul</t>
  </si>
  <si>
    <t>Fasilitasi Percepatan Pencapaian Standar Pelayanan Minimal diWilayah Kecamatan Kelurahan Sukodono</t>
  </si>
  <si>
    <t>Fasilitasi Percepatan Pencapaian Standar Pelayanan Minimal diWilayah Kecamatan Kelurahan Sukorame</t>
  </si>
  <si>
    <t>Fasilitasi Percepatan Pencapaian Standar Pelayanan Minimal diWilayah Kecamatan Kelurahan Tlogopojok</t>
  </si>
  <si>
    <t>Fasilitasi Percepatan Pencapaian Standar Pelayanan Minimal diWilayah Kecamatan Kelurahan Tlogopatut</t>
  </si>
  <si>
    <t>Fasilitasi Percepatan Pencapaian Standar Pelayanan Minimal diWilayah Kecamatan Kelurahan Trate</t>
  </si>
  <si>
    <t>Jumlah Laporan Fasilitasi Percepatan Pencapaian Standar Pelayanan Minimal di Wilayah Kecamatan Kelurahan Bedilan</t>
  </si>
  <si>
    <t>Jumlah Laporan Fasilitasi Percepatan Pencapaian Standar Pelayanan Minimal di Wilayah Kecamatan Kelurahan Karangpoh</t>
  </si>
  <si>
    <t>Jumlah Laporan Fasilitasi Percepatan Pencapaian Standar Pelayanan Minimal di Wilayah Kecamatan Kelurahan Karangturi</t>
  </si>
  <si>
    <t>Jumlah Laporan Fasilitasi Percepatan Pencapaian Standar Pelayanan Minimal di Wilayah Kecamatan Kelurahan Kebungson</t>
  </si>
  <si>
    <t>Jumlah Laporan Fasilitasi Percepatan Pencapaian Standar Pelayanan Minimal di Wilayah Kecamatan Kelurahan Kemuteran</t>
  </si>
  <si>
    <t>Jumlah Laporan Fasilitasi Percepatan Pencapaian Standar Pelayanan Minimal di Wilayah Kecamatan Kelurahan Kroman</t>
  </si>
  <si>
    <t>Jumlah Laporan Fasilitasi Percepatan Pencapaian Standar Pelayanan Minimal di Wilayah Kecamatan Kelurahan Lumpur</t>
  </si>
  <si>
    <t>Jumlah Laporan Fasilitasi Percepatan Pencapaian Standar Pelayanan Minimal di Wilayah Kecamatan Kelurahan Ngipik</t>
  </si>
  <si>
    <t>Jumlah Laporan Fasilitasi Percepatan Pencapaian Standar Pelayanan Minimal di Wilayah Kecamatan Kelurahan Pekauman</t>
  </si>
  <si>
    <t>Jumlah Laporan Fasilitasi Percepatan Pencapaian Standar Pelayanan Minimal di Wilayah Kecamatan Kelurahan Pekelingan</t>
  </si>
  <si>
    <t>Jumlah Laporan Fasilitasi Percepatan Pencapaian Standar Pelayanan Minimal di Wilayah Kecamatan Kelurahan Sidokumpul</t>
  </si>
  <si>
    <t>Jumlah Laporan Fasilitasi Percepatan Pencapaian Standar Pelayanan Minimal di Wilayah Kecamatan Kelurahan Sukodono</t>
  </si>
  <si>
    <t>Jumlah Laporan Fasilitasi Percepatan Pencapaian Standar Pelayanan Minimal di Wilayah Kecamatan Kelurahan Sukorame</t>
  </si>
  <si>
    <t>Jumlah Laporan Fasilitasi Percepatan Pencapaian Standar Pelayanan Minimal di Wilayah Kecamatan Kelurahan Tlogopojok</t>
  </si>
  <si>
    <t>Jumlah Laporan Fasilitasi Percepatan Pencapaian Standar Pelayanan Minimal di Wilayah Kecamatan Kelurahan Tlogopatut</t>
  </si>
  <si>
    <t>Jumlah Laporan Fasilitasi Percepatan Pencapaian Standar Pelayanan Minimal di Wilayah Kecamatan Kelurahan Trate</t>
  </si>
  <si>
    <t>Pembangunan Sarana dan Prasarana Kelurahan Bedilan</t>
  </si>
  <si>
    <t>Pembangunan Sarana dan Prasarana Kelurahan Karangpoh</t>
  </si>
  <si>
    <t>Pembangunan Sarana dan Prasarana Kelurahan Karangturi</t>
  </si>
  <si>
    <t>Pembangunan Sarana dan Prasarana Kelurahan Kebungson</t>
  </si>
  <si>
    <t>Pembangunan Sarana dan Prasarana Kelurahan Kemuteran</t>
  </si>
  <si>
    <t>Pembangunan Sarana dan Prasarana Kelurahan Kroman</t>
  </si>
  <si>
    <t>Pembangunan Sarana dan Prasarana Kelurahan Lumpur</t>
  </si>
  <si>
    <t>Pembangunan Sarana dan Prasarana Kelurahan Ngipik</t>
  </si>
  <si>
    <t>Pembangunan Sarana dan Prasarana Kelurahan Pekauman</t>
  </si>
  <si>
    <t>Pembangunan Sarana dan Prasarana Kelurahan Pekelingan</t>
  </si>
  <si>
    <t>Pembangunan Sarana dan Prasarana Kelurahan Sidokumpul</t>
  </si>
  <si>
    <t>Pembangunan Sarana dan Prasarana Kelurahan Sukodono</t>
  </si>
  <si>
    <t>Pembangunan Sarana dan Prasarana Kelurahan Sukorame</t>
  </si>
  <si>
    <t>Pembangunan Sarana dan Prasarana Kelurahan Tlogopojok</t>
  </si>
  <si>
    <t>Pembangunan Sarana dan Prasarana Kelurahan Tlogopatut</t>
  </si>
  <si>
    <t>Pembangunan Sarana dan Prasarana Kelurahan Trate</t>
  </si>
  <si>
    <t>Pemberdayaan Masyarakat di Kelurahan Bedilan</t>
  </si>
  <si>
    <t>Pemberdayaan Masyarakat di Kelurahan Karangpoh</t>
  </si>
  <si>
    <t>Pemberdayaan Masyarakat di Kelurahan Karangturi</t>
  </si>
  <si>
    <t>Pemberdayaan Masyarakat di Kelurahan Kebungson</t>
  </si>
  <si>
    <t>Pemberdayaan Masyarakat di Kelurahan Kemuteran</t>
  </si>
  <si>
    <t>Pemberdayaan Masyarakat di Kelurahan Kroman</t>
  </si>
  <si>
    <t>Pemberdayaan Masyarakat di Kelurahan Lumpur</t>
  </si>
  <si>
    <t>Pemberdayaan Masyarakat di Kelurahan Ngipik</t>
  </si>
  <si>
    <t>Pemberdayaan Masyarakat di Kelurahan Pekauman</t>
  </si>
  <si>
    <t>Pemberdayaan Masyarakat di Kelurahan Pekelingan</t>
  </si>
  <si>
    <t>Pemberdayaan Masyarakat di Kelurahan Sidokumpul</t>
  </si>
  <si>
    <t>Pemberdayaan Masyarakat di Kelurahan Sukodono</t>
  </si>
  <si>
    <t>Pemberdayaan Masyarakat di Kelurahan Sukorame</t>
  </si>
  <si>
    <t>Pemberdayaan Masyarakat di Kelurahan Tlogopojok</t>
  </si>
  <si>
    <t>Pemberdayaan Masyarakat di Kelurahan Tlogopatut</t>
  </si>
  <si>
    <t>Pemberdayaan Masyarakat di Kelurahan Trate</t>
  </si>
  <si>
    <t>Jumlah Pokmas dan Ormas yang Melaksanakan Pemberdayaan Masyarakat di Kelurahan Bedilan</t>
  </si>
  <si>
    <t>Jumlah Pokmas dan Ormas yang Melaksanakan Pemberdayaan Masyarakat di Kelurahan Karangpoh</t>
  </si>
  <si>
    <t>Jumlah Pokmas dan Ormas yang Melaksanakan Pemberdayaan Masyarakat di Kelurahan Karangturi</t>
  </si>
  <si>
    <t>Jumlah Pokmas dan Ormas yang Melaksanakan Pemberdayaan Masyarakat di Kelurahan Kebungson</t>
  </si>
  <si>
    <t>Jumlah Pokmas dan Ormas yang Melaksanakan Pemberdayaan Masyarakat di Kelurahan Kemuteran</t>
  </si>
  <si>
    <t>Jumlah Pokmas dan Ormas yang Melaksanakan Pemberdayaan Masyarakat di Kelurahan Kroman</t>
  </si>
  <si>
    <t>Jumlah Pokmas dan Ormas yang Melaksanakan Pemberdayaan Masyarakat di Kelurahan Lumpur</t>
  </si>
  <si>
    <t>Jumlah Pokmas dan Ormas yang Melaksanakan Pemberdayaan Masyarakat di Kelurahan Ngipik</t>
  </si>
  <si>
    <t>Jumlah Pokmas dan Ormas yang Melaksanakan Pemberdayaan Masyarakat di Kelurahan Pekauman</t>
  </si>
  <si>
    <t>Jumlah Pokmas dan Ormas yang Melaksanakan Pemberdayaan Masyarakat di Kelurahan Pekelingan</t>
  </si>
  <si>
    <t>Jumlah Pokmas dan Ormas yang Melaksanakan Pemberdayaan Masyarakat di Kelurahan Sidokumpul</t>
  </si>
  <si>
    <t>Jumlah Pokmas dan Ormas yang Melaksanakan Pemberdayaan Masyarakat di Kelurahan Sukodono</t>
  </si>
  <si>
    <t>Jumlah Pokmas dan Ormas yang Melaksanakan Pemberdayaan Masyarakat di Kelurahan Sukorame</t>
  </si>
  <si>
    <t>Jumlah Pokmas dan Ormas yang Melaksanakan Pemberdayaan Masyarakat di Kelurahan Tlogopojok</t>
  </si>
  <si>
    <t>Jumlah Pokmas dan Ormas yang Melaksanakan Pemberdayaan Masyarakat di Kelurahan Tlogopatut</t>
  </si>
  <si>
    <t>Jumlah Pokmas dan Ormas yang Melaksanakan Pemberdayaan Masyarakat di Kelurahan Trate</t>
  </si>
  <si>
    <t>Jumlah Anggaran dan Realisasi dari Seluruh Program</t>
  </si>
  <si>
    <t>Faktor pendorong keberhasilan kinerja :</t>
  </si>
  <si>
    <t>Faktor penghambat pencapaian kinerja :</t>
  </si>
  <si>
    <t>Tindak lanjut yang diperlukan dalam triwulan berikutnya :</t>
  </si>
  <si>
    <t>Tindak lanjut yang diperlukan dalam Renja OPD tahun berikutnya :</t>
  </si>
  <si>
    <t>CAMAT GRESIK</t>
  </si>
  <si>
    <t>JALESVIE TRIYATMOKO, S.S.</t>
  </si>
  <si>
    <t>Pembina</t>
  </si>
  <si>
    <t>NIP 19801217 200604 1 012</t>
  </si>
  <si>
    <t>Total Rata - rata Capaian Kinerja dan Anggaran dari seluruh program (%)</t>
  </si>
  <si>
    <t>Predikat Kinerja Dari Seluruh Program</t>
  </si>
  <si>
    <t>Realisasi Capaian Kinerja Renstra Perangkat Daerah s.d Renja Tahun Lalu (2025)</t>
  </si>
  <si>
    <t>Target Kinerja dan Anggaran Renja Perangkat Daerah Tahun Berjalan yang di evaluasi (2026)</t>
  </si>
  <si>
    <t>Realisasi Capaian Kinerja dan Anggaran Renja Perangkat Daerah yang dievaluasi (2026)</t>
  </si>
  <si>
    <t>Tingkat Capaian Kinerja dan Realisasi Anggaran Renja PD Tahun 2026 (%)</t>
  </si>
  <si>
    <t>Realisasi Kinerja dan Anggaran Renstra Perangkat Daerah s.d Tahun 2026</t>
  </si>
  <si>
    <t>Target Renstra Perangkat Daerah Tahun 2025-2029</t>
  </si>
  <si>
    <t>Periode Pelaksanaan : 2025-2029</t>
  </si>
  <si>
    <t>Koordinasi dan Penyusunan DPA-SKPD</t>
  </si>
  <si>
    <t>Jumlah Dokumen DPA-SKPD dan Laporan Hasil Koordinasi Penyusunan Dokumen DPA-SKPD</t>
  </si>
  <si>
    <t>Evaluasi Kinerja Perangkat Daerah</t>
  </si>
  <si>
    <t>Jumlah Laporan Evaluasi Kinerja Perangkat Daerah</t>
  </si>
  <si>
    <t>Koordinasi dan Penyusunan Laporan Keuangan Bulanan/Triwulanan/Semesteran SKPD</t>
  </si>
  <si>
    <t>Jumlah Laporan Keuangan Bulanan/Triwulanan/Semesteran SKPD dan Laporan Hasil Koordinasi Penyusunan Laporan Keuangan Bulanan/Triwulanan/Semesteran SKPD</t>
  </si>
  <si>
    <t>Koordinasi dan Pelaksanaan Sistem Informasi Kepegawaian</t>
  </si>
  <si>
    <t>Jumlah Laporan Pelaksanaan Sistem Informasi Kepegawaian</t>
  </si>
  <si>
    <t/>
  </si>
  <si>
    <t>Monitoring, Evaluasi, dan Penilaian Kinerja Pegawai</t>
  </si>
  <si>
    <t>Jumlah Laporan Monitoring, Evaluasi, dan Penilaian Kinerja Pegawai</t>
  </si>
  <si>
    <t>Penyediaan Komponen Instalasi Listrik/Penerangan Bangunan Kantor</t>
  </si>
  <si>
    <t>Jumlah Paket Komponen Instalasi Listrik/Penerangan Bangunan Kantor yang Disediakan</t>
  </si>
  <si>
    <t>7.01.03.2.03</t>
  </si>
  <si>
    <t>7.01.03.2.03.0001</t>
  </si>
  <si>
    <t>7.01.03.2.03.0004</t>
  </si>
  <si>
    <t>Penyelenggaraan Lembaga Kemasyarakatan</t>
  </si>
  <si>
    <t>Jumlah Lembaga Kemasyarakatan yang Diselenggarakan</t>
  </si>
  <si>
    <t>Fasilitasi Pengembangan Usaha Ekonomi Masyarakat</t>
  </si>
  <si>
    <t>Jumlah Laporan Fasilitasi Pengembangan Usaha Ekonomi Masyarakat</t>
  </si>
  <si>
    <t>7.01.06.2.01.0001</t>
  </si>
  <si>
    <t>7.01.06.2.01.0002</t>
  </si>
  <si>
    <t>7.01.06.2.01.0009</t>
  </si>
  <si>
    <t>Fasilitasi Penyusunan Peraturan Desa dan Peraturan Kepala Desa</t>
  </si>
  <si>
    <t>Jumlah Dokumen yang Difasilitasi dalam rangka Penyusunan Peraturan Desa dan Peraturan Kepala Desa</t>
  </si>
  <si>
    <t>Fasilitasi Administrasi Tata Pemerintahan Desa</t>
  </si>
  <si>
    <t>Jumlah Dokumen yang Difasilitasi dalam rangka Administrasi Tata Pemerintahan Desa</t>
  </si>
  <si>
    <t>Fasilitasi Sinkronisasi Perencanaan Pembangunan Daerah dengan Pembangunan Desa</t>
  </si>
  <si>
    <t>Jumlah Dokumen Sinkronisasi Perencanaan Pembangunan Daerah dengan Pembangunan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</si>
</sst>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_(&quot;Rp&quot;* #,##0_);_(&quot;Rp&quot;* \(#,##0\);_(&quot;Rp&quot;* &quot;-&quot;_);_(@_)"/>
    <numFmt numFmtId="165" formatCode="_(* #,##0_);_(* \(#,##0\);_(* &quot;-&quot;_);_(@_)"/>
    <numFmt numFmtId="166" formatCode="_(&quot;Rp&quot;* #,##0.00_);_(&quot;Rp&quot;* \(#,##0.00\);_(&quot;Rp&quot;* &quot;-&quot;_);_(@_)"/>
    <numFmt numFmtId="167" formatCode="#,##0.00_);\(#,##0.00\);\-"/>
  </numFmts>
  <fonts count="17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rgb="FF000000"/>
      <name val="Calibri"/>
      <family val="2"/>
      <scheme val="minor"/>
    </font>
    <font>
      <b/>
      <sz val="7"/>
      <color theme="1"/>
      <name val="Ebrima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1"/>
      <scheme val="minor"/>
    </font>
    <font>
      <sz val="14"/>
      <color theme="1"/>
      <name val="Ebrima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7964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2CDDC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92D05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9" fillId="0" borderId="0">
      <alignment vertical="top"/>
    </xf>
  </cellStyleXfs>
  <cellXfs count="119">
    <xf numFmtId="0" fontId="0" fillId="0" borderId="0" xfId="0"/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0" fillId="8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164" fontId="0" fillId="4" borderId="1" xfId="1" applyNumberFormat="1" applyFon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5" borderId="1" xfId="1" applyNumberFormat="1" applyFon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64" fontId="0" fillId="6" borderId="1" xfId="1" applyNumberFormat="1" applyFon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164" fontId="0" fillId="7" borderId="1" xfId="1" applyNumberFormat="1" applyFon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/>
    </xf>
    <xf numFmtId="164" fontId="0" fillId="8" borderId="1" xfId="1" applyNumberFormat="1" applyFont="1" applyFill="1" applyBorder="1" applyAlignment="1">
      <alignment horizontal="center" vertical="center"/>
    </xf>
    <xf numFmtId="164" fontId="0" fillId="8" borderId="1" xfId="0" applyNumberFormat="1" applyFill="1" applyBorder="1" applyAlignment="1">
      <alignment horizontal="center" vertical="center"/>
    </xf>
    <xf numFmtId="0" fontId="0" fillId="8" borderId="1" xfId="0" applyNumberFormat="1" applyFill="1" applyBorder="1" applyAlignment="1">
      <alignment horizontal="center" vertical="center"/>
    </xf>
    <xf numFmtId="166" fontId="0" fillId="4" borderId="1" xfId="1" applyNumberFormat="1" applyFont="1" applyFill="1" applyBorder="1" applyAlignment="1">
      <alignment horizontal="center" vertical="center"/>
    </xf>
    <xf numFmtId="166" fontId="0" fillId="5" borderId="1" xfId="1" applyNumberFormat="1" applyFont="1" applyFill="1" applyBorder="1" applyAlignment="1">
      <alignment horizontal="center" vertical="center"/>
    </xf>
    <xf numFmtId="166" fontId="0" fillId="6" borderId="1" xfId="1" applyNumberFormat="1" applyFont="1" applyFill="1" applyBorder="1" applyAlignment="1">
      <alignment horizontal="center" vertical="center"/>
    </xf>
    <xf numFmtId="166" fontId="0" fillId="7" borderId="1" xfId="1" applyNumberFormat="1" applyFont="1" applyFill="1" applyBorder="1" applyAlignment="1">
      <alignment horizontal="center" vertical="center"/>
    </xf>
    <xf numFmtId="166" fontId="0" fillId="8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66" fontId="6" fillId="3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0" fillId="9" borderId="1" xfId="0" applyFill="1" applyBorder="1" applyAlignment="1">
      <alignment vertical="center"/>
    </xf>
    <xf numFmtId="0" fontId="0" fillId="9" borderId="1" xfId="0" applyFill="1" applyBorder="1" applyAlignment="1">
      <alignment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166" fontId="0" fillId="9" borderId="1" xfId="1" applyNumberFormat="1" applyFont="1" applyFill="1" applyBorder="1" applyAlignment="1">
      <alignment horizontal="center" vertical="center"/>
    </xf>
    <xf numFmtId="164" fontId="0" fillId="9" borderId="1" xfId="0" applyNumberFormat="1" applyFill="1" applyBorder="1" applyAlignment="1">
      <alignment horizontal="center" vertical="center"/>
    </xf>
    <xf numFmtId="164" fontId="0" fillId="9" borderId="1" xfId="1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41" fontId="8" fillId="0" borderId="1" xfId="3" applyNumberFormat="1" applyFont="1" applyFill="1" applyBorder="1" applyAlignment="1">
      <alignment horizontal="center" vertical="center"/>
    </xf>
    <xf numFmtId="165" fontId="8" fillId="0" borderId="1" xfId="1" applyFont="1" applyFill="1" applyBorder="1" applyAlignment="1">
      <alignment horizontal="center" vertical="center"/>
    </xf>
    <xf numFmtId="0" fontId="8" fillId="0" borderId="1" xfId="3" applyNumberFormat="1" applyFont="1" applyFill="1" applyBorder="1" applyAlignment="1">
      <alignment horizontal="center" vertical="center"/>
    </xf>
    <xf numFmtId="2" fontId="10" fillId="0" borderId="1" xfId="3" applyNumberFormat="1" applyFont="1" applyFill="1" applyBorder="1" applyAlignment="1">
      <alignment horizontal="center" vertical="center" wrapText="1"/>
    </xf>
    <xf numFmtId="2" fontId="10" fillId="0" borderId="1" xfId="3" applyNumberFormat="1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1" fillId="0" borderId="0" xfId="3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0" fillId="0" borderId="1" xfId="3" applyFont="1" applyFill="1" applyBorder="1" applyAlignment="1">
      <alignment horizontal="center" vertical="center" wrapText="1"/>
    </xf>
    <xf numFmtId="9" fontId="10" fillId="0" borderId="1" xfId="3" applyNumberFormat="1" applyFont="1" applyFill="1" applyBorder="1" applyAlignment="1">
      <alignment horizontal="center" vertical="center" wrapText="1"/>
    </xf>
    <xf numFmtId="167" fontId="8" fillId="0" borderId="1" xfId="3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1" fontId="12" fillId="0" borderId="1" xfId="0" applyNumberFormat="1" applyFont="1" applyFill="1" applyBorder="1" applyAlignment="1">
      <alignment horizontal="center" vertical="center"/>
    </xf>
    <xf numFmtId="165" fontId="12" fillId="0" borderId="1" xfId="1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41" fontId="12" fillId="0" borderId="1" xfId="0" applyNumberFormat="1" applyFont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3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9" fontId="0" fillId="4" borderId="1" xfId="2" applyFont="1" applyFill="1" applyBorder="1" applyAlignment="1">
      <alignment horizontal="center" vertical="center"/>
    </xf>
    <xf numFmtId="9" fontId="0" fillId="6" borderId="1" xfId="2" applyFont="1" applyFill="1" applyBorder="1" applyAlignment="1">
      <alignment horizontal="center" vertical="center"/>
    </xf>
    <xf numFmtId="10" fontId="6" fillId="3" borderId="1" xfId="2" applyNumberFormat="1" applyFont="1" applyFill="1" applyBorder="1" applyAlignment="1">
      <alignment horizontal="center" vertical="center"/>
    </xf>
    <xf numFmtId="10" fontId="0" fillId="9" borderId="1" xfId="2" applyNumberFormat="1" applyFont="1" applyFill="1" applyBorder="1" applyAlignment="1">
      <alignment horizontal="center" vertical="center"/>
    </xf>
    <xf numFmtId="10" fontId="0" fillId="5" borderId="1" xfId="2" applyNumberFormat="1" applyFont="1" applyFill="1" applyBorder="1" applyAlignment="1">
      <alignment horizontal="center" vertical="center"/>
    </xf>
    <xf numFmtId="10" fontId="0" fillId="7" borderId="1" xfId="2" applyNumberFormat="1" applyFont="1" applyFill="1" applyBorder="1" applyAlignment="1">
      <alignment horizontal="center" vertical="center"/>
    </xf>
    <xf numFmtId="10" fontId="0" fillId="8" borderId="1" xfId="2" applyNumberFormat="1" applyFont="1" applyFill="1" applyBorder="1" applyAlignment="1">
      <alignment horizontal="center" vertical="center"/>
    </xf>
    <xf numFmtId="10" fontId="0" fillId="6" borderId="1" xfId="2" applyNumberFormat="1" applyFont="1" applyFill="1" applyBorder="1" applyAlignment="1">
      <alignment horizontal="center" vertical="center"/>
    </xf>
    <xf numFmtId="10" fontId="0" fillId="4" borderId="1" xfId="2" applyNumberFormat="1" applyFont="1" applyFill="1" applyBorder="1" applyAlignment="1">
      <alignment horizontal="center" vertical="center"/>
    </xf>
    <xf numFmtId="10" fontId="0" fillId="8" borderId="1" xfId="0" applyNumberForma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1" xfId="3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166" fontId="6" fillId="10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166" fontId="1" fillId="2" borderId="1" xfId="0" applyNumberFormat="1" applyFont="1" applyFill="1" applyBorder="1" applyAlignment="1">
      <alignment horizontal="center" vertical="center"/>
    </xf>
    <xf numFmtId="166" fontId="0" fillId="0" borderId="1" xfId="0" applyNumberFormat="1" applyBorder="1"/>
    <xf numFmtId="166" fontId="8" fillId="0" borderId="1" xfId="1" applyNumberFormat="1" applyFont="1" applyFill="1" applyBorder="1" applyAlignment="1">
      <alignment horizontal="center" vertical="center"/>
    </xf>
    <xf numFmtId="166" fontId="8" fillId="0" borderId="1" xfId="3" applyNumberFormat="1" applyFont="1" applyFill="1" applyBorder="1" applyAlignment="1">
      <alignment horizontal="center" vertical="center"/>
    </xf>
    <xf numFmtId="166" fontId="12" fillId="0" borderId="1" xfId="0" applyNumberFormat="1" applyFont="1" applyFill="1" applyBorder="1" applyAlignment="1">
      <alignment horizontal="center" vertical="center"/>
    </xf>
    <xf numFmtId="166" fontId="0" fillId="0" borderId="0" xfId="0" applyNumberFormat="1"/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left" vertical="center"/>
    </xf>
    <xf numFmtId="0" fontId="0" fillId="7" borderId="7" xfId="0" applyFill="1" applyBorder="1" applyAlignment="1">
      <alignment horizontal="left" vertical="center"/>
    </xf>
  </cellXfs>
  <cellStyles count="5">
    <cellStyle name="Comma [0]" xfId="1" builtinId="6"/>
    <cellStyle name="Normal" xfId="0" builtinId="0"/>
    <cellStyle name="Normal 2" xfId="3" xr:uid="{00000000-0005-0000-0000-000002000000}"/>
    <cellStyle name="Normal 3 5" xfId="4" xr:uid="{00000000-0005-0000-0000-000003000000}"/>
    <cellStyle name="Percent" xfId="2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11"/>
  <sheetViews>
    <sheetView tabSelected="1" topLeftCell="D1" zoomScale="70" zoomScaleNormal="70" workbookViewId="0">
      <pane ySplit="10" topLeftCell="A11" activePane="bottomLeft" state="frozen"/>
      <selection activeCell="D1" sqref="D1"/>
      <selection pane="bottomLeft" activeCell="A2" sqref="A2:AD211"/>
    </sheetView>
  </sheetViews>
  <sheetFormatPr defaultRowHeight="15" x14ac:dyDescent="0.25"/>
  <cols>
    <col min="1" max="1" width="4.42578125" hidden="1" customWidth="1"/>
    <col min="2" max="2" width="17.7109375" hidden="1" customWidth="1"/>
    <col min="3" max="3" width="20.7109375" hidden="1" customWidth="1"/>
    <col min="4" max="5" width="50.7109375" customWidth="1"/>
    <col min="6" max="6" width="17.42578125" style="17" hidden="1" customWidth="1"/>
    <col min="7" max="7" width="5" hidden="1" customWidth="1"/>
    <col min="8" max="8" width="28.5703125" hidden="1" customWidth="1"/>
    <col min="9" max="9" width="5" hidden="1" customWidth="1"/>
    <col min="10" max="10" width="28.5703125" hidden="1" customWidth="1"/>
    <col min="11" max="11" width="8.7109375" customWidth="1"/>
    <col min="12" max="12" width="28.85546875" bestFit="1" customWidth="1"/>
    <col min="13" max="13" width="8.7109375" customWidth="1"/>
    <col min="14" max="14" width="27.140625" style="105" bestFit="1" customWidth="1"/>
    <col min="15" max="15" width="8.7109375" customWidth="1"/>
    <col min="16" max="16" width="27.140625" bestFit="1" customWidth="1"/>
    <col min="17" max="17" width="8.7109375" hidden="1" customWidth="1"/>
    <col min="18" max="18" width="19.7109375" hidden="1" customWidth="1"/>
    <col min="19" max="19" width="8.7109375" hidden="1" customWidth="1"/>
    <col min="20" max="20" width="19.7109375" hidden="1" customWidth="1"/>
    <col min="21" max="21" width="8.7109375" customWidth="1"/>
    <col min="22" max="22" width="27.140625" bestFit="1" customWidth="1"/>
    <col min="23" max="23" width="17.7109375" bestFit="1" customWidth="1"/>
    <col min="24" max="24" width="19.7109375" customWidth="1"/>
    <col min="25" max="25" width="4.42578125" bestFit="1" customWidth="1"/>
    <col min="26" max="26" width="28.85546875" bestFit="1" customWidth="1"/>
    <col min="27" max="27" width="17.7109375" bestFit="1" customWidth="1"/>
    <col min="28" max="28" width="19.7109375" customWidth="1"/>
    <col min="29" max="29" width="27.5703125" bestFit="1" customWidth="1"/>
    <col min="30" max="30" width="7.5703125" customWidth="1"/>
  </cols>
  <sheetData>
    <row r="1" spans="1:30" ht="15.75" x14ac:dyDescent="0.25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</row>
    <row r="2" spans="1:30" x14ac:dyDescent="0.25">
      <c r="A2" s="110" t="s">
        <v>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</row>
    <row r="3" spans="1:30" x14ac:dyDescent="0.25">
      <c r="A3" s="110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</row>
    <row r="4" spans="1:30" x14ac:dyDescent="0.25">
      <c r="A4" s="110" t="s">
        <v>288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</row>
    <row r="6" spans="1:30" ht="35.1" customHeight="1" x14ac:dyDescent="0.25">
      <c r="A6" s="115" t="s">
        <v>3</v>
      </c>
      <c r="B6" s="115" t="s">
        <v>4</v>
      </c>
      <c r="C6" s="116" t="s">
        <v>5</v>
      </c>
      <c r="D6" s="116" t="s">
        <v>6</v>
      </c>
      <c r="E6" s="116" t="s">
        <v>7</v>
      </c>
      <c r="F6" s="116" t="s">
        <v>8</v>
      </c>
      <c r="G6" s="111" t="s">
        <v>287</v>
      </c>
      <c r="H6" s="112"/>
      <c r="I6" s="111" t="s">
        <v>282</v>
      </c>
      <c r="J6" s="112"/>
      <c r="K6" s="111" t="s">
        <v>283</v>
      </c>
      <c r="L6" s="112"/>
      <c r="M6" s="116" t="s">
        <v>9</v>
      </c>
      <c r="N6" s="116"/>
      <c r="O6" s="116"/>
      <c r="P6" s="116"/>
      <c r="Q6" s="116"/>
      <c r="R6" s="116"/>
      <c r="S6" s="116"/>
      <c r="T6" s="116"/>
      <c r="U6" s="111" t="s">
        <v>284</v>
      </c>
      <c r="V6" s="112"/>
      <c r="W6" s="111" t="s">
        <v>285</v>
      </c>
      <c r="X6" s="112"/>
      <c r="Y6" s="111" t="s">
        <v>286</v>
      </c>
      <c r="Z6" s="112"/>
      <c r="AA6" s="111" t="s">
        <v>10</v>
      </c>
      <c r="AB6" s="112"/>
      <c r="AC6" s="115" t="s">
        <v>11</v>
      </c>
      <c r="AD6" s="115" t="s">
        <v>12</v>
      </c>
    </row>
    <row r="7" spans="1:30" ht="35.1" customHeight="1" x14ac:dyDescent="0.25">
      <c r="A7" s="115"/>
      <c r="B7" s="115"/>
      <c r="C7" s="116"/>
      <c r="D7" s="116"/>
      <c r="E7" s="116"/>
      <c r="F7" s="116"/>
      <c r="G7" s="113"/>
      <c r="H7" s="114"/>
      <c r="I7" s="113"/>
      <c r="J7" s="114"/>
      <c r="K7" s="113"/>
      <c r="L7" s="114"/>
      <c r="M7" s="116" t="s">
        <v>13</v>
      </c>
      <c r="N7" s="116"/>
      <c r="O7" s="116" t="s">
        <v>14</v>
      </c>
      <c r="P7" s="116"/>
      <c r="Q7" s="116" t="s">
        <v>15</v>
      </c>
      <c r="R7" s="116"/>
      <c r="S7" s="116" t="s">
        <v>16</v>
      </c>
      <c r="T7" s="116"/>
      <c r="U7" s="113"/>
      <c r="V7" s="114"/>
      <c r="W7" s="113"/>
      <c r="X7" s="114"/>
      <c r="Y7" s="113"/>
      <c r="Z7" s="114"/>
      <c r="AA7" s="113"/>
      <c r="AB7" s="114"/>
      <c r="AC7" s="115"/>
      <c r="AD7" s="115"/>
    </row>
    <row r="8" spans="1:30" ht="15.75" x14ac:dyDescent="0.25">
      <c r="A8" s="115"/>
      <c r="B8" s="115"/>
      <c r="C8" s="116"/>
      <c r="D8" s="116"/>
      <c r="E8" s="116"/>
      <c r="F8" s="116"/>
      <c r="G8" s="11" t="s">
        <v>17</v>
      </c>
      <c r="H8" s="11" t="s">
        <v>18</v>
      </c>
      <c r="I8" s="11" t="s">
        <v>17</v>
      </c>
      <c r="J8" s="11" t="s">
        <v>18</v>
      </c>
      <c r="K8" s="11" t="s">
        <v>17</v>
      </c>
      <c r="L8" s="11" t="s">
        <v>18</v>
      </c>
      <c r="M8" s="11" t="s">
        <v>17</v>
      </c>
      <c r="N8" s="100" t="s">
        <v>18</v>
      </c>
      <c r="O8" s="11" t="s">
        <v>17</v>
      </c>
      <c r="P8" s="11" t="s">
        <v>18</v>
      </c>
      <c r="Q8" s="11" t="s">
        <v>17</v>
      </c>
      <c r="R8" s="11" t="s">
        <v>18</v>
      </c>
      <c r="S8" s="11" t="s">
        <v>17</v>
      </c>
      <c r="T8" s="11" t="s">
        <v>18</v>
      </c>
      <c r="U8" s="11" t="s">
        <v>17</v>
      </c>
      <c r="V8" s="11" t="s">
        <v>18</v>
      </c>
      <c r="W8" s="11" t="s">
        <v>17</v>
      </c>
      <c r="X8" s="11" t="s">
        <v>18</v>
      </c>
      <c r="Y8" s="11" t="s">
        <v>17</v>
      </c>
      <c r="Z8" s="11" t="s">
        <v>18</v>
      </c>
      <c r="AA8" s="11" t="s">
        <v>17</v>
      </c>
      <c r="AB8" s="11" t="s">
        <v>18</v>
      </c>
      <c r="AC8" s="115"/>
      <c r="AD8" s="115"/>
    </row>
    <row r="9" spans="1:30" s="23" customFormat="1" x14ac:dyDescent="0.25">
      <c r="A9" s="24">
        <v>1</v>
      </c>
      <c r="B9" s="24">
        <v>2</v>
      </c>
      <c r="C9" s="25">
        <v>3</v>
      </c>
      <c r="D9" s="25">
        <v>4</v>
      </c>
      <c r="E9" s="25">
        <v>5</v>
      </c>
      <c r="F9" s="25">
        <v>6</v>
      </c>
      <c r="G9" s="108">
        <v>7</v>
      </c>
      <c r="H9" s="108"/>
      <c r="I9" s="108">
        <v>8</v>
      </c>
      <c r="J9" s="108"/>
      <c r="K9" s="108">
        <v>9</v>
      </c>
      <c r="L9" s="108"/>
      <c r="M9" s="108">
        <v>10</v>
      </c>
      <c r="N9" s="108"/>
      <c r="O9" s="108">
        <v>11</v>
      </c>
      <c r="P9" s="108"/>
      <c r="Q9" s="108">
        <v>12</v>
      </c>
      <c r="R9" s="108"/>
      <c r="S9" s="108">
        <v>13</v>
      </c>
      <c r="T9" s="108"/>
      <c r="U9" s="108" t="s">
        <v>19</v>
      </c>
      <c r="V9" s="108"/>
      <c r="W9" s="108" t="s">
        <v>20</v>
      </c>
      <c r="X9" s="108"/>
      <c r="Y9" s="108" t="s">
        <v>21</v>
      </c>
      <c r="Z9" s="108"/>
      <c r="AA9" s="108" t="s">
        <v>22</v>
      </c>
      <c r="AB9" s="108"/>
      <c r="AC9" s="24">
        <v>18</v>
      </c>
      <c r="AD9" s="24">
        <v>19</v>
      </c>
    </row>
    <row r="10" spans="1:30" s="48" customFormat="1" ht="60" x14ac:dyDescent="0.25">
      <c r="A10" s="43"/>
      <c r="B10" s="43"/>
      <c r="C10" s="44" t="s">
        <v>23</v>
      </c>
      <c r="D10" s="44" t="s">
        <v>24</v>
      </c>
      <c r="E10" s="44"/>
      <c r="F10" s="45"/>
      <c r="G10" s="46"/>
      <c r="H10" s="47">
        <f>H11+H75+H99+H154+H166</f>
        <v>124591020320</v>
      </c>
      <c r="I10" s="46"/>
      <c r="J10" s="47">
        <f>J11+J75+J99+J154+J166</f>
        <v>19854473638.43</v>
      </c>
      <c r="K10" s="46"/>
      <c r="L10" s="98">
        <f>L11+L75+L99+L154+L166</f>
        <v>24442708883.400002</v>
      </c>
      <c r="M10" s="46"/>
      <c r="N10" s="47">
        <f>N11+N75+N99+N154+N166</f>
        <v>4212966933</v>
      </c>
      <c r="O10" s="46"/>
      <c r="P10" s="47">
        <f>P11+P75+P99+P154+P166</f>
        <v>4782068848</v>
      </c>
      <c r="Q10" s="46"/>
      <c r="R10" s="47">
        <f>R11+R75+R99+R154+R166</f>
        <v>0</v>
      </c>
      <c r="S10" s="46"/>
      <c r="T10" s="47">
        <f>T11+T75+T99+T154+T166</f>
        <v>0</v>
      </c>
      <c r="U10" s="46"/>
      <c r="V10" s="47">
        <f>V11+V75+V99+V154+V166</f>
        <v>8995035781</v>
      </c>
      <c r="W10" s="46"/>
      <c r="X10" s="85">
        <f>V10/L10</f>
        <v>0.36800486492349793</v>
      </c>
      <c r="Y10" s="46"/>
      <c r="Z10" s="47">
        <f>Z11+Z75+Z99+Z154+Z166</f>
        <v>27856589332.43</v>
      </c>
      <c r="AA10" s="46"/>
      <c r="AB10" s="85">
        <f>Z10/H10</f>
        <v>0.22358424596638699</v>
      </c>
      <c r="AC10" s="46"/>
      <c r="AD10" s="46"/>
    </row>
    <row r="11" spans="1:30" ht="30" x14ac:dyDescent="0.25">
      <c r="A11" s="49"/>
      <c r="B11" s="49" t="s">
        <v>25</v>
      </c>
      <c r="C11" s="50"/>
      <c r="D11" s="50" t="s">
        <v>26</v>
      </c>
      <c r="E11" s="50" t="s">
        <v>28</v>
      </c>
      <c r="F11" s="51"/>
      <c r="G11" s="52"/>
      <c r="H11" s="53">
        <f>H13+H27+H35+H45+H61+H67</f>
        <v>89605455520</v>
      </c>
      <c r="I11" s="52"/>
      <c r="J11" s="53">
        <f>J13+J27+J35+J45+J61+J67</f>
        <v>13496844028.43</v>
      </c>
      <c r="K11" s="52"/>
      <c r="L11" s="53">
        <f>L13+L27+L35+L45+L61+L67</f>
        <v>17013965725.4</v>
      </c>
      <c r="M11" s="54"/>
      <c r="N11" s="53">
        <f>N13+N27+N35+N45+N61+N67</f>
        <v>3463412227</v>
      </c>
      <c r="O11" s="54"/>
      <c r="P11" s="55">
        <f>P13+P27+P35+P45+P61+P67</f>
        <v>3549950417</v>
      </c>
      <c r="Q11" s="54"/>
      <c r="R11" s="55">
        <f>R13+R27+R35+R45+R61+R67</f>
        <v>0</v>
      </c>
      <c r="S11" s="54"/>
      <c r="T11" s="55">
        <f>T13+T27+T35+T45+T61+T67</f>
        <v>0</v>
      </c>
      <c r="U11" s="52"/>
      <c r="V11" s="53">
        <f>V13+V27+V35+V45+V61+V67</f>
        <v>7013362644</v>
      </c>
      <c r="W11" s="52"/>
      <c r="X11" s="86">
        <f>V11/L11</f>
        <v>0.41221210605413483</v>
      </c>
      <c r="Y11" s="52"/>
      <c r="Z11" s="53">
        <f>Z13+Z27+Z35+Z45+Z61+Z67</f>
        <v>20510206672.43</v>
      </c>
      <c r="AA11" s="52"/>
      <c r="AB11" s="86">
        <f>Z11/H11</f>
        <v>0.22889461979077946</v>
      </c>
      <c r="AC11" s="52"/>
      <c r="AD11" s="52"/>
    </row>
    <row r="12" spans="1:30" x14ac:dyDescent="0.25">
      <c r="A12" s="1"/>
      <c r="B12" s="1"/>
      <c r="C12" s="6"/>
      <c r="D12" s="6"/>
      <c r="E12" s="6"/>
      <c r="F12" s="18"/>
      <c r="G12" s="12"/>
      <c r="H12" s="38"/>
      <c r="I12" s="12"/>
      <c r="J12" s="38"/>
      <c r="K12" s="12"/>
      <c r="L12" s="38"/>
      <c r="M12" s="28"/>
      <c r="N12" s="38"/>
      <c r="O12" s="28"/>
      <c r="P12" s="27"/>
      <c r="Q12" s="28"/>
      <c r="R12" s="27"/>
      <c r="S12" s="28"/>
      <c r="T12" s="27"/>
      <c r="U12" s="12"/>
      <c r="V12" s="38"/>
      <c r="W12" s="12"/>
      <c r="X12" s="83"/>
      <c r="Y12" s="12"/>
      <c r="Z12" s="38"/>
      <c r="AA12" s="12"/>
      <c r="AB12" s="28"/>
      <c r="AC12" s="12"/>
      <c r="AD12" s="12"/>
    </row>
    <row r="13" spans="1:30" ht="30" x14ac:dyDescent="0.25">
      <c r="A13" s="2"/>
      <c r="B13" s="2" t="s">
        <v>29</v>
      </c>
      <c r="C13" s="7"/>
      <c r="D13" s="7" t="s">
        <v>30</v>
      </c>
      <c r="E13" s="7" t="s">
        <v>31</v>
      </c>
      <c r="F13" s="19"/>
      <c r="G13" s="13"/>
      <c r="H13" s="39">
        <f>SUM(H15:H26)</f>
        <v>82500000</v>
      </c>
      <c r="I13" s="13"/>
      <c r="J13" s="39">
        <f>SUM(J15:J25)</f>
        <v>6880000</v>
      </c>
      <c r="K13" s="13"/>
      <c r="L13" s="39">
        <f>SUM(L15:L26)</f>
        <v>12351000</v>
      </c>
      <c r="M13" s="30"/>
      <c r="N13" s="39">
        <f>SUM(N15:N25)</f>
        <v>0</v>
      </c>
      <c r="O13" s="30"/>
      <c r="P13" s="29">
        <f>SUM(P15:P23)</f>
        <v>4147000</v>
      </c>
      <c r="Q13" s="30"/>
      <c r="R13" s="29">
        <f>SUM(R15:R23)</f>
        <v>0</v>
      </c>
      <c r="S13" s="30"/>
      <c r="T13" s="29">
        <f>SUM(T15:T23)</f>
        <v>0</v>
      </c>
      <c r="U13" s="13"/>
      <c r="V13" s="39">
        <f>SUM(V15:V23)</f>
        <v>4147000</v>
      </c>
      <c r="W13" s="13"/>
      <c r="X13" s="87">
        <f>V13/L13</f>
        <v>0.33576228645453809</v>
      </c>
      <c r="Y13" s="13"/>
      <c r="Z13" s="39">
        <f>SUM(Z15:Z23)</f>
        <v>11027000</v>
      </c>
      <c r="AA13" s="13"/>
      <c r="AB13" s="87">
        <f>Z13/H13</f>
        <v>0.13366060606060606</v>
      </c>
      <c r="AC13" s="13"/>
      <c r="AD13" s="13"/>
    </row>
    <row r="14" spans="1:30" x14ac:dyDescent="0.25">
      <c r="A14" s="3"/>
      <c r="B14" s="3"/>
      <c r="C14" s="8"/>
      <c r="D14" s="8"/>
      <c r="E14" s="8"/>
      <c r="F14" s="20"/>
      <c r="G14" s="14"/>
      <c r="H14" s="40"/>
      <c r="I14" s="14"/>
      <c r="J14" s="40"/>
      <c r="K14" s="14"/>
      <c r="L14" s="40"/>
      <c r="M14" s="32"/>
      <c r="N14" s="40"/>
      <c r="O14" s="32"/>
      <c r="P14" s="31"/>
      <c r="Q14" s="32"/>
      <c r="R14" s="31"/>
      <c r="S14" s="32"/>
      <c r="T14" s="31"/>
      <c r="U14" s="14"/>
      <c r="V14" s="40"/>
      <c r="W14" s="14"/>
      <c r="X14" s="84"/>
      <c r="Y14" s="14"/>
      <c r="Z14" s="40"/>
      <c r="AA14" s="14"/>
      <c r="AB14" s="32"/>
      <c r="AC14" s="14"/>
      <c r="AD14" s="14"/>
    </row>
    <row r="15" spans="1:30" x14ac:dyDescent="0.25">
      <c r="A15" s="4"/>
      <c r="B15" s="4" t="s">
        <v>35</v>
      </c>
      <c r="C15" s="9"/>
      <c r="D15" s="9" t="s">
        <v>32</v>
      </c>
      <c r="E15" s="9" t="s">
        <v>34</v>
      </c>
      <c r="F15" s="21" t="s">
        <v>33</v>
      </c>
      <c r="G15" s="15">
        <v>2</v>
      </c>
      <c r="H15" s="41">
        <v>12400000</v>
      </c>
      <c r="I15" s="15">
        <v>2</v>
      </c>
      <c r="J15" s="41">
        <v>1720000</v>
      </c>
      <c r="K15" s="15">
        <v>2</v>
      </c>
      <c r="L15" s="41">
        <v>2917000</v>
      </c>
      <c r="M15" s="33"/>
      <c r="N15" s="41">
        <v>0</v>
      </c>
      <c r="O15" s="33"/>
      <c r="P15" s="33">
        <v>1987000</v>
      </c>
      <c r="Q15" s="33"/>
      <c r="R15" s="33">
        <v>0</v>
      </c>
      <c r="S15" s="33"/>
      <c r="T15" s="33">
        <v>0</v>
      </c>
      <c r="U15" s="15">
        <v>2</v>
      </c>
      <c r="V15" s="41">
        <f>N15+P15+R15+T15</f>
        <v>1987000</v>
      </c>
      <c r="W15" s="15">
        <v>2</v>
      </c>
      <c r="X15" s="88">
        <f>V15/L15</f>
        <v>0.68117929379499487</v>
      </c>
      <c r="Y15" s="15">
        <v>2</v>
      </c>
      <c r="Z15" s="41">
        <f>J15+V15</f>
        <v>3707000</v>
      </c>
      <c r="AA15" s="15">
        <v>2</v>
      </c>
      <c r="AB15" s="88">
        <f>Z15/H15</f>
        <v>0.29895161290322581</v>
      </c>
      <c r="AC15" s="15"/>
      <c r="AD15" s="15"/>
    </row>
    <row r="16" spans="1:30" x14ac:dyDescent="0.25">
      <c r="A16" s="5"/>
      <c r="B16" s="5"/>
      <c r="C16" s="10"/>
      <c r="D16" s="10"/>
      <c r="E16" s="10"/>
      <c r="F16" s="22"/>
      <c r="G16" s="16"/>
      <c r="H16" s="42"/>
      <c r="I16" s="16"/>
      <c r="J16" s="42"/>
      <c r="K16" s="16"/>
      <c r="L16" s="42"/>
      <c r="M16" s="36"/>
      <c r="N16" s="42"/>
      <c r="O16" s="36"/>
      <c r="P16" s="35"/>
      <c r="Q16" s="36"/>
      <c r="R16" s="35"/>
      <c r="S16" s="36"/>
      <c r="T16" s="35"/>
      <c r="U16" s="16"/>
      <c r="V16" s="42"/>
      <c r="W16" s="16"/>
      <c r="X16" s="89"/>
      <c r="Y16" s="16"/>
      <c r="Z16" s="42"/>
      <c r="AA16" s="16"/>
      <c r="AB16" s="36"/>
      <c r="AC16" s="16"/>
      <c r="AD16" s="16"/>
    </row>
    <row r="17" spans="1:30" ht="30" x14ac:dyDescent="0.25">
      <c r="A17" s="4"/>
      <c r="B17" s="4" t="s">
        <v>38</v>
      </c>
      <c r="C17" s="9"/>
      <c r="D17" s="99" t="s">
        <v>36</v>
      </c>
      <c r="E17" s="9" t="s">
        <v>37</v>
      </c>
      <c r="F17" s="21" t="s">
        <v>33</v>
      </c>
      <c r="G17" s="15">
        <v>2</v>
      </c>
      <c r="H17" s="41">
        <v>16900000</v>
      </c>
      <c r="I17" s="15">
        <v>2</v>
      </c>
      <c r="J17" s="41">
        <v>1720000</v>
      </c>
      <c r="K17" s="15">
        <v>2</v>
      </c>
      <c r="L17" s="41">
        <v>3617000</v>
      </c>
      <c r="M17" s="34"/>
      <c r="N17" s="41">
        <v>0</v>
      </c>
      <c r="O17" s="34"/>
      <c r="P17" s="33">
        <v>0</v>
      </c>
      <c r="Q17" s="34"/>
      <c r="R17" s="33">
        <v>0</v>
      </c>
      <c r="S17" s="34"/>
      <c r="T17" s="33">
        <v>0</v>
      </c>
      <c r="U17" s="15">
        <v>2</v>
      </c>
      <c r="V17" s="41">
        <f>N17+P17+R17+T17</f>
        <v>0</v>
      </c>
      <c r="W17" s="15">
        <v>2</v>
      </c>
      <c r="X17" s="88">
        <f>V17/L17</f>
        <v>0</v>
      </c>
      <c r="Y17" s="15">
        <v>2</v>
      </c>
      <c r="Z17" s="41">
        <f>J17+V17</f>
        <v>1720000</v>
      </c>
      <c r="AA17" s="15">
        <v>2</v>
      </c>
      <c r="AB17" s="88">
        <f>Z17/H17</f>
        <v>0.10177514792899409</v>
      </c>
      <c r="AC17" s="15"/>
      <c r="AD17" s="15"/>
    </row>
    <row r="18" spans="1:30" x14ac:dyDescent="0.25">
      <c r="A18" s="5"/>
      <c r="B18" s="5"/>
      <c r="C18" s="10"/>
      <c r="D18" s="10"/>
      <c r="E18" s="10"/>
      <c r="F18" s="22"/>
      <c r="G18" s="16"/>
      <c r="H18" s="42"/>
      <c r="I18" s="16"/>
      <c r="J18" s="42"/>
      <c r="K18" s="16"/>
      <c r="L18" s="42"/>
      <c r="M18" s="36"/>
      <c r="N18" s="42"/>
      <c r="O18" s="36"/>
      <c r="P18" s="35"/>
      <c r="Q18" s="36"/>
      <c r="R18" s="35"/>
      <c r="S18" s="36"/>
      <c r="T18" s="35"/>
      <c r="U18" s="16"/>
      <c r="V18" s="42"/>
      <c r="W18" s="16"/>
      <c r="X18" s="89"/>
      <c r="Y18" s="16"/>
      <c r="Z18" s="42"/>
      <c r="AA18" s="16"/>
      <c r="AB18" s="36"/>
      <c r="AC18" s="16"/>
      <c r="AD18" s="16"/>
    </row>
    <row r="19" spans="1:30" ht="30" x14ac:dyDescent="0.25">
      <c r="A19" s="4"/>
      <c r="B19" s="4" t="s">
        <v>41</v>
      </c>
      <c r="C19" s="9"/>
      <c r="D19" s="9" t="s">
        <v>289</v>
      </c>
      <c r="E19" s="9" t="s">
        <v>290</v>
      </c>
      <c r="F19" s="21" t="s">
        <v>33</v>
      </c>
      <c r="G19" s="15">
        <v>2</v>
      </c>
      <c r="H19" s="41">
        <v>10500000</v>
      </c>
      <c r="I19" s="15">
        <v>2</v>
      </c>
      <c r="J19" s="41">
        <v>0</v>
      </c>
      <c r="K19" s="15"/>
      <c r="L19" s="41">
        <v>0</v>
      </c>
      <c r="M19" s="34"/>
      <c r="N19" s="41">
        <v>0</v>
      </c>
      <c r="O19" s="34"/>
      <c r="P19" s="33">
        <v>0</v>
      </c>
      <c r="Q19" s="34"/>
      <c r="R19" s="33">
        <v>0</v>
      </c>
      <c r="S19" s="34"/>
      <c r="T19" s="33">
        <v>0</v>
      </c>
      <c r="U19" s="15">
        <v>2</v>
      </c>
      <c r="V19" s="41">
        <f>N19+P19+R19+T19</f>
        <v>0</v>
      </c>
      <c r="W19" s="15">
        <v>2</v>
      </c>
      <c r="X19" s="88">
        <f>IFERROR(V19/L19,0)</f>
        <v>0</v>
      </c>
      <c r="Y19" s="15">
        <v>2</v>
      </c>
      <c r="Z19" s="41">
        <f>J19+V19</f>
        <v>0</v>
      </c>
      <c r="AA19" s="15">
        <v>2</v>
      </c>
      <c r="AB19" s="88">
        <f>Z19/H19</f>
        <v>0</v>
      </c>
      <c r="AC19" s="15"/>
      <c r="AD19" s="15"/>
    </row>
    <row r="20" spans="1:30" x14ac:dyDescent="0.25">
      <c r="A20" s="5"/>
      <c r="B20" s="5"/>
      <c r="C20" s="10"/>
      <c r="D20" s="10"/>
      <c r="E20" s="10"/>
      <c r="F20" s="22"/>
      <c r="G20" s="16"/>
      <c r="H20" s="42"/>
      <c r="I20" s="16"/>
      <c r="J20" s="42"/>
      <c r="K20" s="16"/>
      <c r="L20" s="42"/>
      <c r="M20" s="36"/>
      <c r="N20" s="42"/>
      <c r="O20" s="36"/>
      <c r="P20" s="35"/>
      <c r="Q20" s="36"/>
      <c r="R20" s="35"/>
      <c r="S20" s="36"/>
      <c r="T20" s="35"/>
      <c r="U20" s="16"/>
      <c r="V20" s="42"/>
      <c r="W20" s="16"/>
      <c r="X20" s="89"/>
      <c r="Y20" s="16"/>
      <c r="Z20" s="42"/>
      <c r="AA20" s="16"/>
      <c r="AB20" s="36"/>
      <c r="AC20" s="16"/>
      <c r="AD20" s="16"/>
    </row>
    <row r="21" spans="1:30" ht="45" x14ac:dyDescent="0.25">
      <c r="A21" s="4"/>
      <c r="B21" s="4" t="s">
        <v>41</v>
      </c>
      <c r="C21" s="9"/>
      <c r="D21" s="9" t="s">
        <v>39</v>
      </c>
      <c r="E21" s="9" t="s">
        <v>40</v>
      </c>
      <c r="F21" s="21" t="s">
        <v>33</v>
      </c>
      <c r="G21" s="15">
        <v>2</v>
      </c>
      <c r="H21" s="41">
        <v>20100000</v>
      </c>
      <c r="I21" s="15">
        <v>2</v>
      </c>
      <c r="J21" s="41">
        <v>1720000</v>
      </c>
      <c r="K21" s="15">
        <v>2</v>
      </c>
      <c r="L21" s="41">
        <v>3617000</v>
      </c>
      <c r="M21" s="34"/>
      <c r="N21" s="41">
        <v>0</v>
      </c>
      <c r="O21" s="34"/>
      <c r="P21" s="33">
        <v>0</v>
      </c>
      <c r="Q21" s="34"/>
      <c r="R21" s="33">
        <v>0</v>
      </c>
      <c r="S21" s="34"/>
      <c r="T21" s="33">
        <v>0</v>
      </c>
      <c r="U21" s="15">
        <v>2</v>
      </c>
      <c r="V21" s="41">
        <f>N21+P21+R21+T21</f>
        <v>0</v>
      </c>
      <c r="W21" s="15">
        <v>2</v>
      </c>
      <c r="X21" s="88">
        <f>V21/L21</f>
        <v>0</v>
      </c>
      <c r="Y21" s="15">
        <v>2</v>
      </c>
      <c r="Z21" s="41">
        <f>J21+V21</f>
        <v>1720000</v>
      </c>
      <c r="AA21" s="15">
        <v>2</v>
      </c>
      <c r="AB21" s="88">
        <f>Z21/H21</f>
        <v>8.5572139303482592E-2</v>
      </c>
      <c r="AC21" s="15"/>
      <c r="AD21" s="15"/>
    </row>
    <row r="22" spans="1:30" x14ac:dyDescent="0.25">
      <c r="A22" s="5"/>
      <c r="B22" s="5"/>
      <c r="C22" s="10"/>
      <c r="D22" s="10"/>
      <c r="E22" s="10"/>
      <c r="F22" s="22"/>
      <c r="G22" s="16"/>
      <c r="H22" s="42"/>
      <c r="I22" s="16"/>
      <c r="J22" s="42"/>
      <c r="K22" s="16"/>
      <c r="L22" s="42"/>
      <c r="M22" s="36"/>
      <c r="N22" s="42"/>
      <c r="O22" s="36"/>
      <c r="P22" s="35"/>
      <c r="Q22" s="36"/>
      <c r="R22" s="35"/>
      <c r="S22" s="36"/>
      <c r="T22" s="35"/>
      <c r="U22" s="16"/>
      <c r="V22" s="42"/>
      <c r="W22" s="16"/>
      <c r="X22" s="89"/>
      <c r="Y22" s="16"/>
      <c r="Z22" s="42"/>
      <c r="AA22" s="16"/>
      <c r="AB22" s="36"/>
      <c r="AC22" s="16"/>
      <c r="AD22" s="16"/>
    </row>
    <row r="23" spans="1:30" ht="60" x14ac:dyDescent="0.25">
      <c r="A23" s="4"/>
      <c r="B23" s="4" t="s">
        <v>45</v>
      </c>
      <c r="C23" s="9"/>
      <c r="D23" s="9" t="s">
        <v>42</v>
      </c>
      <c r="E23" s="9" t="s">
        <v>44</v>
      </c>
      <c r="F23" s="21" t="s">
        <v>43</v>
      </c>
      <c r="G23" s="15">
        <v>2</v>
      </c>
      <c r="H23" s="41">
        <v>12100000</v>
      </c>
      <c r="I23" s="15">
        <v>2</v>
      </c>
      <c r="J23" s="41">
        <v>1720000</v>
      </c>
      <c r="K23" s="15">
        <v>2</v>
      </c>
      <c r="L23" s="41">
        <v>2200000</v>
      </c>
      <c r="M23" s="34"/>
      <c r="N23" s="41">
        <v>0</v>
      </c>
      <c r="O23" s="34"/>
      <c r="P23" s="33">
        <v>2160000</v>
      </c>
      <c r="Q23" s="34"/>
      <c r="R23" s="33">
        <v>0</v>
      </c>
      <c r="S23" s="34"/>
      <c r="T23" s="33">
        <v>0</v>
      </c>
      <c r="U23" s="15">
        <v>2</v>
      </c>
      <c r="V23" s="41">
        <f>N23+P23+R23+T23</f>
        <v>2160000</v>
      </c>
      <c r="W23" s="15">
        <v>2</v>
      </c>
      <c r="X23" s="88">
        <f>V23/L23</f>
        <v>0.98181818181818181</v>
      </c>
      <c r="Y23" s="15">
        <v>2</v>
      </c>
      <c r="Z23" s="41">
        <f>J23+V23</f>
        <v>3880000</v>
      </c>
      <c r="AA23" s="15">
        <v>2</v>
      </c>
      <c r="AB23" s="88">
        <f>Z23/H23</f>
        <v>0.32066115702479336</v>
      </c>
      <c r="AC23" s="15"/>
      <c r="AD23" s="15"/>
    </row>
    <row r="24" spans="1:30" x14ac:dyDescent="0.25">
      <c r="A24" s="5"/>
      <c r="B24" s="5"/>
      <c r="C24" s="10"/>
      <c r="D24" s="10"/>
      <c r="E24" s="10"/>
      <c r="F24" s="22"/>
      <c r="G24" s="16"/>
      <c r="H24" s="42"/>
      <c r="I24" s="16"/>
      <c r="J24" s="42"/>
      <c r="K24" s="16"/>
      <c r="L24" s="42"/>
      <c r="M24" s="36"/>
      <c r="N24" s="42"/>
      <c r="O24" s="36"/>
      <c r="P24" s="35"/>
      <c r="Q24" s="36"/>
      <c r="R24" s="35"/>
      <c r="S24" s="36"/>
      <c r="T24" s="35"/>
      <c r="U24" s="16"/>
      <c r="V24" s="42"/>
      <c r="W24" s="16"/>
      <c r="X24" s="89"/>
      <c r="Y24" s="16"/>
      <c r="Z24" s="42"/>
      <c r="AA24" s="16"/>
      <c r="AB24" s="36"/>
      <c r="AC24" s="16"/>
      <c r="AD24" s="16"/>
    </row>
    <row r="25" spans="1:30" x14ac:dyDescent="0.25">
      <c r="A25" s="4"/>
      <c r="B25" s="4" t="s">
        <v>45</v>
      </c>
      <c r="C25" s="9"/>
      <c r="D25" s="9" t="s">
        <v>291</v>
      </c>
      <c r="E25" s="9" t="s">
        <v>292</v>
      </c>
      <c r="F25" s="21" t="s">
        <v>43</v>
      </c>
      <c r="G25" s="15">
        <v>2</v>
      </c>
      <c r="H25" s="41">
        <v>10500000</v>
      </c>
      <c r="I25" s="15">
        <v>2</v>
      </c>
      <c r="J25" s="41"/>
      <c r="K25" s="15">
        <v>2</v>
      </c>
      <c r="L25" s="41">
        <v>0</v>
      </c>
      <c r="M25" s="34"/>
      <c r="N25" s="41">
        <v>0</v>
      </c>
      <c r="O25" s="34"/>
      <c r="P25" s="33">
        <v>0</v>
      </c>
      <c r="Q25" s="34"/>
      <c r="R25" s="33">
        <v>0</v>
      </c>
      <c r="S25" s="34"/>
      <c r="T25" s="33">
        <v>0</v>
      </c>
      <c r="U25" s="15">
        <v>2</v>
      </c>
      <c r="V25" s="41">
        <f>N25+P25+R25+T25</f>
        <v>0</v>
      </c>
      <c r="W25" s="15">
        <v>2</v>
      </c>
      <c r="X25" s="88">
        <f>IFERROR(V25/L25,0)</f>
        <v>0</v>
      </c>
      <c r="Y25" s="15">
        <v>2</v>
      </c>
      <c r="Z25" s="41">
        <f>J25+V25</f>
        <v>0</v>
      </c>
      <c r="AA25" s="15">
        <v>2</v>
      </c>
      <c r="AB25" s="88">
        <f>Z25/H25</f>
        <v>0</v>
      </c>
      <c r="AC25" s="15"/>
      <c r="AD25" s="15"/>
    </row>
    <row r="26" spans="1:30" x14ac:dyDescent="0.25">
      <c r="A26" s="5"/>
      <c r="B26" s="5"/>
      <c r="C26" s="10"/>
      <c r="D26" s="10"/>
      <c r="E26" s="10"/>
      <c r="F26" s="22"/>
      <c r="G26" s="16"/>
      <c r="H26" s="42"/>
      <c r="I26" s="16"/>
      <c r="J26" s="42"/>
      <c r="K26" s="16"/>
      <c r="L26" s="42"/>
      <c r="M26" s="36"/>
      <c r="N26" s="42"/>
      <c r="O26" s="36"/>
      <c r="P26" s="35"/>
      <c r="Q26" s="36"/>
      <c r="R26" s="35"/>
      <c r="S26" s="36"/>
      <c r="T26" s="35"/>
      <c r="U26" s="16"/>
      <c r="V26" s="42"/>
      <c r="W26" s="16"/>
      <c r="X26" s="89"/>
      <c r="Y26" s="16"/>
      <c r="Z26" s="42"/>
      <c r="AA26" s="16"/>
      <c r="AB26" s="36"/>
      <c r="AC26" s="16"/>
      <c r="AD26" s="16"/>
    </row>
    <row r="27" spans="1:30" ht="30" x14ac:dyDescent="0.25">
      <c r="A27" s="2"/>
      <c r="B27" s="2" t="s">
        <v>46</v>
      </c>
      <c r="C27" s="7"/>
      <c r="D27" s="7" t="s">
        <v>47</v>
      </c>
      <c r="E27" s="7" t="s">
        <v>48</v>
      </c>
      <c r="F27" s="19"/>
      <c r="G27" s="13"/>
      <c r="H27" s="39">
        <f>SUM(H29:H33)</f>
        <v>79801719752</v>
      </c>
      <c r="I27" s="13"/>
      <c r="J27" s="39">
        <f>SUM(J29:J33)</f>
        <v>11966498083.43</v>
      </c>
      <c r="K27" s="13"/>
      <c r="L27" s="39">
        <f>SUM(L29:L33)</f>
        <v>14589335120.4</v>
      </c>
      <c r="M27" s="30"/>
      <c r="N27" s="39">
        <f>SUM(N29:N33)</f>
        <v>3187472911</v>
      </c>
      <c r="O27" s="30"/>
      <c r="P27" s="29">
        <f>SUM(P29:P31)</f>
        <v>3152510717</v>
      </c>
      <c r="Q27" s="30"/>
      <c r="R27" s="29">
        <f>SUM(R29:R31)</f>
        <v>0</v>
      </c>
      <c r="S27" s="30"/>
      <c r="T27" s="29">
        <f>SUM(T29:T31)</f>
        <v>0</v>
      </c>
      <c r="U27" s="13"/>
      <c r="V27" s="39">
        <f>SUM(V29:V31)</f>
        <v>6339983628</v>
      </c>
      <c r="W27" s="13"/>
      <c r="X27" s="87">
        <f>V27/L27</f>
        <v>0.43456288965046236</v>
      </c>
      <c r="Y27" s="13"/>
      <c r="Z27" s="39">
        <f>SUM(Z29:Z31)</f>
        <v>18306481711.43</v>
      </c>
      <c r="AA27" s="13"/>
      <c r="AB27" s="87">
        <f>Z27/H27</f>
        <v>0.22939958898531382</v>
      </c>
      <c r="AC27" s="13"/>
      <c r="AD27" s="13"/>
    </row>
    <row r="28" spans="1:30" x14ac:dyDescent="0.25">
      <c r="A28" s="3"/>
      <c r="B28" s="3"/>
      <c r="C28" s="8"/>
      <c r="D28" s="8"/>
      <c r="E28" s="8"/>
      <c r="F28" s="20"/>
      <c r="G28" s="14"/>
      <c r="H28" s="40"/>
      <c r="I28" s="14"/>
      <c r="J28" s="40"/>
      <c r="K28" s="14"/>
      <c r="L28" s="40"/>
      <c r="M28" s="32"/>
      <c r="N28" s="40"/>
      <c r="O28" s="32"/>
      <c r="P28" s="31"/>
      <c r="Q28" s="32"/>
      <c r="R28" s="31"/>
      <c r="S28" s="32"/>
      <c r="T28" s="31"/>
      <c r="U28" s="14"/>
      <c r="V28" s="40"/>
      <c r="W28" s="14"/>
      <c r="X28" s="90"/>
      <c r="Y28" s="14"/>
      <c r="Z28" s="40"/>
      <c r="AA28" s="14"/>
      <c r="AB28" s="32"/>
      <c r="AC28" s="14"/>
      <c r="AD28" s="14"/>
    </row>
    <row r="29" spans="1:30" x14ac:dyDescent="0.25">
      <c r="A29" s="4"/>
      <c r="B29" s="4" t="s">
        <v>53</v>
      </c>
      <c r="C29" s="9"/>
      <c r="D29" s="9" t="s">
        <v>49</v>
      </c>
      <c r="E29" s="9" t="s">
        <v>52</v>
      </c>
      <c r="F29" s="21" t="s">
        <v>50</v>
      </c>
      <c r="G29" s="15">
        <v>130</v>
      </c>
      <c r="H29" s="41">
        <v>79769319752</v>
      </c>
      <c r="I29" s="15">
        <v>130</v>
      </c>
      <c r="J29" s="41">
        <v>11964778083.43</v>
      </c>
      <c r="K29" s="15">
        <v>130</v>
      </c>
      <c r="L29" s="41">
        <v>14584918120.4</v>
      </c>
      <c r="M29" s="34"/>
      <c r="N29" s="41">
        <v>3187472911</v>
      </c>
      <c r="O29" s="34"/>
      <c r="P29" s="33">
        <v>3152510717</v>
      </c>
      <c r="Q29" s="34"/>
      <c r="R29" s="33"/>
      <c r="S29" s="34"/>
      <c r="T29" s="33">
        <v>0</v>
      </c>
      <c r="U29" s="15">
        <v>130</v>
      </c>
      <c r="V29" s="41">
        <f>N29+P29+R29+T29</f>
        <v>6339983628</v>
      </c>
      <c r="W29" s="15">
        <v>130</v>
      </c>
      <c r="X29" s="88">
        <f>V29/L29</f>
        <v>0.43469449575669761</v>
      </c>
      <c r="Y29" s="15">
        <v>130</v>
      </c>
      <c r="Z29" s="41">
        <f>J29+V29</f>
        <v>18304761711.43</v>
      </c>
      <c r="AA29" s="15">
        <v>130</v>
      </c>
      <c r="AB29" s="88">
        <f>Z29/H29</f>
        <v>0.22947120231611426</v>
      </c>
      <c r="AC29" s="15"/>
      <c r="AD29" s="15"/>
    </row>
    <row r="30" spans="1:30" x14ac:dyDescent="0.25">
      <c r="A30" s="5"/>
      <c r="B30" s="5"/>
      <c r="C30" s="10"/>
      <c r="D30" s="10"/>
      <c r="E30" s="10"/>
      <c r="F30" s="22"/>
      <c r="G30" s="16"/>
      <c r="H30" s="42"/>
      <c r="I30" s="16"/>
      <c r="J30" s="42"/>
      <c r="K30" s="16"/>
      <c r="L30" s="42"/>
      <c r="M30" s="36"/>
      <c r="N30" s="42"/>
      <c r="O30" s="36"/>
      <c r="P30" s="35"/>
      <c r="Q30" s="36"/>
      <c r="R30" s="35"/>
      <c r="S30" s="36"/>
      <c r="T30" s="35"/>
      <c r="U30" s="16"/>
      <c r="V30" s="42"/>
      <c r="W30" s="16"/>
      <c r="X30" s="89"/>
      <c r="Y30" s="16"/>
      <c r="Z30" s="42"/>
      <c r="AA30" s="16"/>
      <c r="AB30" s="36"/>
      <c r="AC30" s="16"/>
      <c r="AD30" s="16"/>
    </row>
    <row r="31" spans="1:30" ht="45" x14ac:dyDescent="0.25">
      <c r="A31" s="4"/>
      <c r="B31" s="4" t="s">
        <v>56</v>
      </c>
      <c r="C31" s="9"/>
      <c r="D31" s="9" t="s">
        <v>54</v>
      </c>
      <c r="E31" s="9" t="s">
        <v>55</v>
      </c>
      <c r="F31" s="21" t="s">
        <v>43</v>
      </c>
      <c r="G31" s="15">
        <v>2</v>
      </c>
      <c r="H31" s="41">
        <v>21900000</v>
      </c>
      <c r="I31" s="15">
        <v>2</v>
      </c>
      <c r="J31" s="41">
        <v>1720000</v>
      </c>
      <c r="K31" s="15">
        <v>2</v>
      </c>
      <c r="L31" s="41">
        <v>4417000</v>
      </c>
      <c r="M31" s="34"/>
      <c r="N31" s="41">
        <v>0</v>
      </c>
      <c r="O31" s="34"/>
      <c r="P31" s="33">
        <v>0</v>
      </c>
      <c r="Q31" s="34"/>
      <c r="R31" s="33">
        <v>0</v>
      </c>
      <c r="S31" s="34"/>
      <c r="T31" s="33">
        <v>0</v>
      </c>
      <c r="U31" s="15">
        <v>2</v>
      </c>
      <c r="V31" s="41">
        <f>N31+P31+R31+T31</f>
        <v>0</v>
      </c>
      <c r="W31" s="15">
        <v>2</v>
      </c>
      <c r="X31" s="88">
        <f>V31/L31</f>
        <v>0</v>
      </c>
      <c r="Y31" s="15">
        <v>2</v>
      </c>
      <c r="Z31" s="41">
        <f>J31+V31</f>
        <v>1720000</v>
      </c>
      <c r="AA31" s="15">
        <v>2</v>
      </c>
      <c r="AB31" s="88">
        <f>Z31/H31</f>
        <v>7.8538812785388129E-2</v>
      </c>
      <c r="AC31" s="15"/>
      <c r="AD31" s="15"/>
    </row>
    <row r="32" spans="1:30" x14ac:dyDescent="0.25">
      <c r="A32" s="5"/>
      <c r="B32" s="5"/>
      <c r="C32" s="10"/>
      <c r="D32" s="10"/>
      <c r="E32" s="10"/>
      <c r="F32" s="22"/>
      <c r="G32" s="16"/>
      <c r="H32" s="42"/>
      <c r="I32" s="16"/>
      <c r="J32" s="42"/>
      <c r="K32" s="16"/>
      <c r="L32" s="42"/>
      <c r="M32" s="36"/>
      <c r="N32" s="42"/>
      <c r="O32" s="36"/>
      <c r="P32" s="35"/>
      <c r="Q32" s="36"/>
      <c r="R32" s="35"/>
      <c r="S32" s="36"/>
      <c r="T32" s="35"/>
      <c r="U32" s="16"/>
      <c r="V32" s="42"/>
      <c r="W32" s="16"/>
      <c r="X32" s="89"/>
      <c r="Y32" s="16"/>
      <c r="Z32" s="42"/>
      <c r="AA32" s="16"/>
      <c r="AB32" s="36"/>
      <c r="AC32" s="16"/>
      <c r="AD32" s="16"/>
    </row>
    <row r="33" spans="1:30" ht="60" x14ac:dyDescent="0.25">
      <c r="A33" s="4"/>
      <c r="B33" s="4" t="s">
        <v>56</v>
      </c>
      <c r="C33" s="9"/>
      <c r="D33" s="9" t="s">
        <v>293</v>
      </c>
      <c r="E33" s="9" t="s">
        <v>294</v>
      </c>
      <c r="F33" s="21" t="s">
        <v>43</v>
      </c>
      <c r="G33" s="15">
        <v>2</v>
      </c>
      <c r="H33" s="41">
        <v>10500000</v>
      </c>
      <c r="I33" s="15">
        <v>2</v>
      </c>
      <c r="J33" s="41"/>
      <c r="K33" s="15">
        <v>2</v>
      </c>
      <c r="L33" s="41"/>
      <c r="M33" s="34"/>
      <c r="N33" s="41">
        <v>0</v>
      </c>
      <c r="O33" s="34"/>
      <c r="P33" s="33">
        <v>0</v>
      </c>
      <c r="Q33" s="34"/>
      <c r="R33" s="33">
        <v>0</v>
      </c>
      <c r="S33" s="34"/>
      <c r="T33" s="33">
        <v>0</v>
      </c>
      <c r="U33" s="15">
        <v>2</v>
      </c>
      <c r="V33" s="41">
        <f>N33+P33+R33+T33</f>
        <v>0</v>
      </c>
      <c r="W33" s="15">
        <v>2</v>
      </c>
      <c r="X33" s="88">
        <f>IFERROR(V33/L33,0)</f>
        <v>0</v>
      </c>
      <c r="Y33" s="15">
        <v>2</v>
      </c>
      <c r="Z33" s="41">
        <f>J33+V33</f>
        <v>0</v>
      </c>
      <c r="AA33" s="15">
        <v>2</v>
      </c>
      <c r="AB33" s="88">
        <f>Z33/H33</f>
        <v>0</v>
      </c>
      <c r="AC33" s="15"/>
      <c r="AD33" s="15"/>
    </row>
    <row r="34" spans="1:30" x14ac:dyDescent="0.25">
      <c r="A34" s="5"/>
      <c r="B34" s="5"/>
      <c r="C34" s="10"/>
      <c r="D34" s="10"/>
      <c r="E34" s="10"/>
      <c r="F34" s="22"/>
      <c r="G34" s="16"/>
      <c r="H34" s="42"/>
      <c r="I34" s="16"/>
      <c r="J34" s="42"/>
      <c r="K34" s="16"/>
      <c r="L34" s="42"/>
      <c r="M34" s="36"/>
      <c r="N34" s="42"/>
      <c r="O34" s="36"/>
      <c r="P34" s="35"/>
      <c r="Q34" s="36"/>
      <c r="R34" s="35"/>
      <c r="S34" s="36"/>
      <c r="T34" s="35"/>
      <c r="U34" s="16"/>
      <c r="V34" s="42"/>
      <c r="W34" s="16"/>
      <c r="X34" s="89"/>
      <c r="Y34" s="16"/>
      <c r="Z34" s="42"/>
      <c r="AA34" s="16"/>
      <c r="AB34" s="36"/>
      <c r="AC34" s="16"/>
      <c r="AD34" s="16"/>
    </row>
    <row r="35" spans="1:30" ht="30" x14ac:dyDescent="0.25">
      <c r="A35" s="2"/>
      <c r="B35" s="2" t="s">
        <v>57</v>
      </c>
      <c r="C35" s="7"/>
      <c r="D35" s="7" t="s">
        <v>58</v>
      </c>
      <c r="E35" s="7" t="s">
        <v>59</v>
      </c>
      <c r="F35" s="19"/>
      <c r="G35" s="13"/>
      <c r="H35" s="39">
        <f>SUM(H37:H43)</f>
        <v>301156504</v>
      </c>
      <c r="I35" s="13"/>
      <c r="J35" s="39">
        <f>SUM(J37:J43)</f>
        <v>3045000</v>
      </c>
      <c r="K35" s="13"/>
      <c r="L35" s="39">
        <f>SUM(L37:L43)</f>
        <v>3662800</v>
      </c>
      <c r="M35" s="30"/>
      <c r="N35" s="39">
        <f>SUM(N41:N43)</f>
        <v>0</v>
      </c>
      <c r="O35" s="30"/>
      <c r="P35" s="29">
        <f>SUM(P41:P43)</f>
        <v>3568250</v>
      </c>
      <c r="Q35" s="30"/>
      <c r="R35" s="29">
        <f>SUM(R41:R43)</f>
        <v>0</v>
      </c>
      <c r="S35" s="30"/>
      <c r="T35" s="29">
        <f>SUM(T41:T43)</f>
        <v>0</v>
      </c>
      <c r="U35" s="13"/>
      <c r="V35" s="39">
        <f>SUM(V41:V43)</f>
        <v>3568250</v>
      </c>
      <c r="W35" s="13"/>
      <c r="X35" s="87">
        <f>V35/L35</f>
        <v>0.97418641476466095</v>
      </c>
      <c r="Y35" s="13"/>
      <c r="Z35" s="39">
        <f>SUM(Z41:Z43)</f>
        <v>6613250</v>
      </c>
      <c r="AA35" s="13"/>
      <c r="AB35" s="87">
        <f>Z35/H35</f>
        <v>2.1959512453365443E-2</v>
      </c>
      <c r="AC35" s="13"/>
      <c r="AD35" s="13"/>
    </row>
    <row r="36" spans="1:30" x14ac:dyDescent="0.25">
      <c r="A36" s="3"/>
      <c r="B36" s="3"/>
      <c r="C36" s="8"/>
      <c r="D36" s="8"/>
      <c r="E36" s="8"/>
      <c r="F36" s="20"/>
      <c r="G36" s="14"/>
      <c r="H36" s="40"/>
      <c r="I36" s="14"/>
      <c r="J36" s="40"/>
      <c r="K36" s="14"/>
      <c r="L36" s="40"/>
      <c r="M36" s="32"/>
      <c r="N36" s="40"/>
      <c r="O36" s="32"/>
      <c r="P36" s="31"/>
      <c r="Q36" s="32"/>
      <c r="R36" s="31"/>
      <c r="S36" s="32"/>
      <c r="T36" s="31"/>
      <c r="U36" s="14"/>
      <c r="V36" s="40"/>
      <c r="W36" s="14"/>
      <c r="X36" s="90"/>
      <c r="Y36" s="14"/>
      <c r="Z36" s="40"/>
      <c r="AA36" s="14"/>
      <c r="AB36" s="32"/>
      <c r="AC36" s="14"/>
      <c r="AD36" s="14"/>
    </row>
    <row r="37" spans="1:30" ht="30" x14ac:dyDescent="0.25">
      <c r="A37" s="4"/>
      <c r="B37" s="4" t="s">
        <v>62</v>
      </c>
      <c r="C37" s="9"/>
      <c r="D37" s="9" t="s">
        <v>295</v>
      </c>
      <c r="E37" s="9" t="s">
        <v>296</v>
      </c>
      <c r="F37" s="21" t="s">
        <v>43</v>
      </c>
      <c r="G37" s="15">
        <v>2</v>
      </c>
      <c r="H37" s="41">
        <v>10500000</v>
      </c>
      <c r="I37" s="15">
        <v>21</v>
      </c>
      <c r="J37" s="41"/>
      <c r="K37" s="15">
        <v>21</v>
      </c>
      <c r="L37" s="41">
        <v>0</v>
      </c>
      <c r="M37" s="34"/>
      <c r="N37" s="41">
        <v>0</v>
      </c>
      <c r="O37" s="34"/>
      <c r="P37" s="33">
        <v>0</v>
      </c>
      <c r="Q37" s="34"/>
      <c r="R37" s="33">
        <v>0</v>
      </c>
      <c r="S37" s="34"/>
      <c r="T37" s="33">
        <v>0</v>
      </c>
      <c r="U37" s="15">
        <v>21</v>
      </c>
      <c r="V37" s="41">
        <v>0</v>
      </c>
      <c r="W37" s="15">
        <v>2</v>
      </c>
      <c r="X37" s="88">
        <f>IFERROR(V37/L37,0)</f>
        <v>0</v>
      </c>
      <c r="Y37" s="15">
        <v>21</v>
      </c>
      <c r="Z37" s="41">
        <f>J37+V37</f>
        <v>0</v>
      </c>
      <c r="AA37" s="15">
        <v>21</v>
      </c>
      <c r="AB37" s="88">
        <f>Z37/H37</f>
        <v>0</v>
      </c>
      <c r="AC37" s="15"/>
      <c r="AD37" s="15"/>
    </row>
    <row r="38" spans="1:30" x14ac:dyDescent="0.25">
      <c r="A38" s="5"/>
      <c r="B38" s="5"/>
      <c r="C38" s="10"/>
      <c r="D38" s="10" t="s">
        <v>297</v>
      </c>
      <c r="E38" s="10"/>
      <c r="F38" s="22"/>
      <c r="G38" s="16"/>
      <c r="H38" s="42"/>
      <c r="I38" s="16"/>
      <c r="J38" s="42"/>
      <c r="K38" s="16"/>
      <c r="L38" s="42"/>
      <c r="M38" s="36"/>
      <c r="N38" s="42"/>
      <c r="O38" s="36"/>
      <c r="P38" s="35"/>
      <c r="Q38" s="36"/>
      <c r="R38" s="35"/>
      <c r="S38" s="36"/>
      <c r="T38" s="35"/>
      <c r="U38" s="16"/>
      <c r="V38" s="42"/>
      <c r="W38" s="16"/>
      <c r="X38" s="89"/>
      <c r="Y38" s="16"/>
      <c r="Z38" s="42"/>
      <c r="AA38" s="16"/>
      <c r="AB38" s="36"/>
      <c r="AC38" s="16"/>
      <c r="AD38" s="16"/>
    </row>
    <row r="39" spans="1:30" ht="30" x14ac:dyDescent="0.25">
      <c r="A39" s="4"/>
      <c r="B39" s="4" t="s">
        <v>62</v>
      </c>
      <c r="C39" s="9"/>
      <c r="D39" s="9" t="s">
        <v>298</v>
      </c>
      <c r="E39" s="9" t="s">
        <v>299</v>
      </c>
      <c r="F39" s="21" t="s">
        <v>43</v>
      </c>
      <c r="G39" s="15">
        <v>21</v>
      </c>
      <c r="H39" s="41">
        <v>30000000</v>
      </c>
      <c r="I39" s="15">
        <v>21</v>
      </c>
      <c r="J39" s="41"/>
      <c r="K39" s="15">
        <v>21</v>
      </c>
      <c r="L39" s="41"/>
      <c r="M39" s="34"/>
      <c r="N39" s="41">
        <v>0</v>
      </c>
      <c r="O39" s="34"/>
      <c r="P39" s="33">
        <v>0</v>
      </c>
      <c r="Q39" s="34"/>
      <c r="R39" s="33">
        <v>0</v>
      </c>
      <c r="S39" s="34"/>
      <c r="T39" s="33">
        <v>0</v>
      </c>
      <c r="U39" s="15">
        <v>21</v>
      </c>
      <c r="V39" s="41">
        <f>N39+P39+R39+T39</f>
        <v>0</v>
      </c>
      <c r="W39" s="15">
        <v>21</v>
      </c>
      <c r="X39" s="88">
        <f>IFERROR(V39/L39,0)</f>
        <v>0</v>
      </c>
      <c r="Y39" s="15">
        <v>21</v>
      </c>
      <c r="Z39" s="41">
        <f>J39+V39</f>
        <v>0</v>
      </c>
      <c r="AA39" s="15">
        <v>21</v>
      </c>
      <c r="AB39" s="88">
        <f>Z39/H39</f>
        <v>0</v>
      </c>
      <c r="AC39" s="15"/>
      <c r="AD39" s="15"/>
    </row>
    <row r="40" spans="1:30" x14ac:dyDescent="0.25">
      <c r="A40" s="5"/>
      <c r="B40" s="5"/>
      <c r="C40" s="10"/>
      <c r="D40" s="10"/>
      <c r="E40" s="10"/>
      <c r="F40" s="22"/>
      <c r="G40" s="16"/>
      <c r="H40" s="42"/>
      <c r="I40" s="16"/>
      <c r="J40" s="42"/>
      <c r="K40" s="16"/>
      <c r="L40" s="42"/>
      <c r="M40" s="36"/>
      <c r="N40" s="42"/>
      <c r="O40" s="36"/>
      <c r="P40" s="35"/>
      <c r="Q40" s="36"/>
      <c r="R40" s="35"/>
      <c r="S40" s="36"/>
      <c r="T40" s="35"/>
      <c r="U40" s="16"/>
      <c r="V40" s="42"/>
      <c r="W40" s="16"/>
      <c r="X40" s="89"/>
      <c r="Y40" s="16"/>
      <c r="Z40" s="42"/>
      <c r="AA40" s="16"/>
      <c r="AB40" s="36"/>
      <c r="AC40" s="16"/>
      <c r="AD40" s="16"/>
    </row>
    <row r="41" spans="1:30" ht="30" x14ac:dyDescent="0.25">
      <c r="A41" s="4"/>
      <c r="B41" s="4" t="s">
        <v>62</v>
      </c>
      <c r="C41" s="9"/>
      <c r="D41" s="9" t="s">
        <v>60</v>
      </c>
      <c r="E41" s="9" t="s">
        <v>61</v>
      </c>
      <c r="F41" s="21" t="s">
        <v>51</v>
      </c>
      <c r="G41" s="15">
        <v>21</v>
      </c>
      <c r="H41" s="41">
        <v>21556504</v>
      </c>
      <c r="I41" s="15">
        <v>21</v>
      </c>
      <c r="J41" s="41">
        <v>3045000</v>
      </c>
      <c r="K41" s="15">
        <v>21</v>
      </c>
      <c r="L41" s="41">
        <v>3662800</v>
      </c>
      <c r="M41" s="34"/>
      <c r="N41" s="41">
        <v>0</v>
      </c>
      <c r="O41" s="34"/>
      <c r="P41" s="41">
        <v>3568250</v>
      </c>
      <c r="Q41" s="34"/>
      <c r="R41" s="33">
        <v>0</v>
      </c>
      <c r="S41" s="34"/>
      <c r="T41" s="33">
        <v>0</v>
      </c>
      <c r="U41" s="15">
        <v>21</v>
      </c>
      <c r="V41" s="41">
        <f>N41+P41+R41+T41</f>
        <v>3568250</v>
      </c>
      <c r="W41" s="15">
        <v>21</v>
      </c>
      <c r="X41" s="88">
        <f>P41/L41</f>
        <v>0.97418641476466095</v>
      </c>
      <c r="Y41" s="15">
        <v>21</v>
      </c>
      <c r="Z41" s="41">
        <f>J41+P41</f>
        <v>6613250</v>
      </c>
      <c r="AA41" s="15">
        <v>21</v>
      </c>
      <c r="AB41" s="88">
        <f>Z41/H41</f>
        <v>0.30678675911455772</v>
      </c>
      <c r="AC41" s="15"/>
      <c r="AD41" s="15"/>
    </row>
    <row r="42" spans="1:30" x14ac:dyDescent="0.25">
      <c r="A42" s="5"/>
      <c r="B42" s="5"/>
      <c r="C42" s="10"/>
      <c r="D42" s="10"/>
      <c r="E42" s="10"/>
      <c r="F42" s="22"/>
      <c r="G42" s="16"/>
      <c r="H42" s="42"/>
      <c r="I42" s="16"/>
      <c r="J42" s="42"/>
      <c r="K42" s="16"/>
      <c r="L42" s="42"/>
      <c r="M42" s="36"/>
      <c r="N42" s="42"/>
      <c r="O42" s="36"/>
      <c r="P42" s="35"/>
      <c r="Q42" s="36"/>
      <c r="R42" s="35"/>
      <c r="S42" s="36"/>
      <c r="T42" s="35"/>
      <c r="U42" s="16"/>
      <c r="V42" s="42"/>
      <c r="W42" s="16"/>
      <c r="X42" s="89"/>
      <c r="Y42" s="16"/>
      <c r="Z42" s="42"/>
      <c r="AA42" s="16"/>
      <c r="AB42" s="36"/>
      <c r="AC42" s="16"/>
      <c r="AD42" s="16"/>
    </row>
    <row r="43" spans="1:30" ht="30" x14ac:dyDescent="0.25">
      <c r="A43" s="4"/>
      <c r="B43" s="4" t="s">
        <v>65</v>
      </c>
      <c r="C43" s="9"/>
      <c r="D43" s="9" t="s">
        <v>63</v>
      </c>
      <c r="E43" s="9" t="s">
        <v>64</v>
      </c>
      <c r="F43" s="21" t="s">
        <v>51</v>
      </c>
      <c r="G43" s="15">
        <v>21</v>
      </c>
      <c r="H43" s="41">
        <v>239100000</v>
      </c>
      <c r="I43" s="15">
        <v>21</v>
      </c>
      <c r="J43" s="41">
        <v>0</v>
      </c>
      <c r="K43" s="15">
        <v>21</v>
      </c>
      <c r="L43" s="41">
        <v>0</v>
      </c>
      <c r="M43" s="34"/>
      <c r="N43" s="41">
        <v>0</v>
      </c>
      <c r="O43" s="34"/>
      <c r="P43" s="33">
        <v>0</v>
      </c>
      <c r="Q43" s="34"/>
      <c r="R43" s="33">
        <v>0</v>
      </c>
      <c r="S43" s="34"/>
      <c r="T43" s="33">
        <v>0</v>
      </c>
      <c r="U43" s="15">
        <v>21</v>
      </c>
      <c r="V43" s="41">
        <f>N43+P43+R43+T43</f>
        <v>0</v>
      </c>
      <c r="W43" s="15">
        <v>21</v>
      </c>
      <c r="X43" s="88">
        <v>0</v>
      </c>
      <c r="Y43" s="15">
        <v>21</v>
      </c>
      <c r="Z43" s="41">
        <f>J43+V43</f>
        <v>0</v>
      </c>
      <c r="AA43" s="15">
        <v>21</v>
      </c>
      <c r="AB43" s="88">
        <f>Z43/H43</f>
        <v>0</v>
      </c>
      <c r="AC43" s="15"/>
      <c r="AD43" s="15"/>
    </row>
    <row r="44" spans="1:30" x14ac:dyDescent="0.25">
      <c r="A44" s="5"/>
      <c r="B44" s="5"/>
      <c r="C44" s="10"/>
      <c r="D44" s="10"/>
      <c r="E44" s="10"/>
      <c r="F44" s="22"/>
      <c r="G44" s="16"/>
      <c r="H44" s="42"/>
      <c r="I44" s="16"/>
      <c r="J44" s="42"/>
      <c r="K44" s="16"/>
      <c r="L44" s="42"/>
      <c r="M44" s="36"/>
      <c r="N44" s="42"/>
      <c r="O44" s="36"/>
      <c r="P44" s="35"/>
      <c r="Q44" s="36"/>
      <c r="R44" s="35"/>
      <c r="S44" s="36"/>
      <c r="T44" s="35"/>
      <c r="U44" s="16"/>
      <c r="V44" s="42"/>
      <c r="W44" s="16"/>
      <c r="X44" s="89"/>
      <c r="Y44" s="16"/>
      <c r="Z44" s="42"/>
      <c r="AA44" s="16"/>
      <c r="AB44" s="36"/>
      <c r="AC44" s="16"/>
      <c r="AD44" s="16"/>
    </row>
    <row r="45" spans="1:30" ht="30" x14ac:dyDescent="0.25">
      <c r="A45" s="2"/>
      <c r="B45" s="2" t="s">
        <v>66</v>
      </c>
      <c r="C45" s="7"/>
      <c r="D45" s="7" t="s">
        <v>67</v>
      </c>
      <c r="E45" s="7" t="s">
        <v>68</v>
      </c>
      <c r="F45" s="19"/>
      <c r="G45" s="13"/>
      <c r="H45" s="39">
        <f>SUM(H47:H59)</f>
        <v>1475463944</v>
      </c>
      <c r="I45" s="13"/>
      <c r="J45" s="39">
        <f>SUM(J47:J59)</f>
        <v>217395726</v>
      </c>
      <c r="K45" s="13"/>
      <c r="L45" s="39">
        <f>SUM(L47:L59)</f>
        <v>330549200</v>
      </c>
      <c r="M45" s="30"/>
      <c r="N45" s="39">
        <f>SUM(N47:N59)</f>
        <v>19708017</v>
      </c>
      <c r="O45" s="30"/>
      <c r="P45" s="29">
        <f>SUM(P49:P59)</f>
        <v>52605284</v>
      </c>
      <c r="Q45" s="30"/>
      <c r="R45" s="29">
        <f>SUM(R49:R59)</f>
        <v>0</v>
      </c>
      <c r="S45" s="30"/>
      <c r="T45" s="29">
        <f>SUM(T49:T59)</f>
        <v>0</v>
      </c>
      <c r="U45" s="13"/>
      <c r="V45" s="39">
        <f>SUM(V49:V59)</f>
        <v>72313301</v>
      </c>
      <c r="W45" s="13"/>
      <c r="X45" s="87">
        <f>V45/L45</f>
        <v>0.21876713360673691</v>
      </c>
      <c r="Y45" s="13"/>
      <c r="Z45" s="39">
        <f>SUM(Z49:Z59)</f>
        <v>289709027</v>
      </c>
      <c r="AA45" s="13"/>
      <c r="AB45" s="87">
        <f>Z45/H45</f>
        <v>0.19635113970633225</v>
      </c>
      <c r="AC45" s="13"/>
      <c r="AD45" s="13"/>
    </row>
    <row r="46" spans="1:30" x14ac:dyDescent="0.25">
      <c r="A46" s="3"/>
      <c r="B46" s="3"/>
      <c r="C46" s="8"/>
      <c r="D46" s="8"/>
      <c r="E46" s="8"/>
      <c r="F46" s="20"/>
      <c r="G46" s="14"/>
      <c r="H46" s="40"/>
      <c r="I46" s="14"/>
      <c r="J46" s="40"/>
      <c r="K46" s="14"/>
      <c r="L46" s="40"/>
      <c r="M46" s="32"/>
      <c r="N46" s="40"/>
      <c r="O46" s="32"/>
      <c r="P46" s="31"/>
      <c r="Q46" s="32"/>
      <c r="R46" s="31"/>
      <c r="S46" s="32"/>
      <c r="T46" s="31"/>
      <c r="U46" s="14"/>
      <c r="V46" s="40"/>
      <c r="W46" s="14"/>
      <c r="X46" s="90"/>
      <c r="Y46" s="14"/>
      <c r="Z46" s="40"/>
      <c r="AA46" s="14"/>
      <c r="AB46" s="32"/>
      <c r="AC46" s="14"/>
      <c r="AD46" s="14"/>
    </row>
    <row r="47" spans="1:30" ht="30" x14ac:dyDescent="0.25">
      <c r="A47" s="4"/>
      <c r="B47" s="4" t="s">
        <v>72</v>
      </c>
      <c r="C47" s="9"/>
      <c r="D47" s="9" t="s">
        <v>300</v>
      </c>
      <c r="E47" s="9" t="s">
        <v>301</v>
      </c>
      <c r="F47" s="21" t="s">
        <v>70</v>
      </c>
      <c r="G47" s="15">
        <v>2</v>
      </c>
      <c r="H47" s="41">
        <v>75000000</v>
      </c>
      <c r="I47" s="15">
        <v>2</v>
      </c>
      <c r="J47" s="41"/>
      <c r="K47" s="15">
        <v>2</v>
      </c>
      <c r="L47" s="41"/>
      <c r="M47" s="34"/>
      <c r="N47" s="41"/>
      <c r="O47" s="34"/>
      <c r="P47" s="33">
        <v>0</v>
      </c>
      <c r="Q47" s="34"/>
      <c r="R47" s="33">
        <v>0</v>
      </c>
      <c r="S47" s="34"/>
      <c r="T47" s="33">
        <v>0</v>
      </c>
      <c r="U47" s="15">
        <v>2</v>
      </c>
      <c r="V47" s="41">
        <f>N47+P47+R47+T47</f>
        <v>0</v>
      </c>
      <c r="W47" s="15">
        <v>2</v>
      </c>
      <c r="X47" s="88">
        <f>IFERROR(V47/L47,0)</f>
        <v>0</v>
      </c>
      <c r="Y47" s="15">
        <v>2</v>
      </c>
      <c r="Z47" s="41">
        <f>J47+V47</f>
        <v>0</v>
      </c>
      <c r="AA47" s="15">
        <v>2</v>
      </c>
      <c r="AB47" s="88">
        <f>Z47/H47</f>
        <v>0</v>
      </c>
      <c r="AC47" s="15"/>
      <c r="AD47" s="15"/>
    </row>
    <row r="48" spans="1:30" x14ac:dyDescent="0.25">
      <c r="A48" s="5"/>
      <c r="B48" s="5"/>
      <c r="C48" s="10"/>
      <c r="D48" s="10"/>
      <c r="E48" s="10"/>
      <c r="F48" s="22"/>
      <c r="G48" s="16"/>
      <c r="H48" s="42"/>
      <c r="I48" s="16"/>
      <c r="J48" s="42"/>
      <c r="K48" s="16"/>
      <c r="L48" s="42"/>
      <c r="M48" s="36"/>
      <c r="N48" s="42"/>
      <c r="O48" s="36"/>
      <c r="P48" s="35"/>
      <c r="Q48" s="36"/>
      <c r="R48" s="35"/>
      <c r="S48" s="36"/>
      <c r="T48" s="35"/>
      <c r="U48" s="16"/>
      <c r="V48" s="42"/>
      <c r="W48" s="16"/>
      <c r="X48" s="89"/>
      <c r="Y48" s="16"/>
      <c r="Z48" s="42"/>
      <c r="AA48" s="16"/>
      <c r="AB48" s="36"/>
      <c r="AC48" s="16"/>
      <c r="AD48" s="16"/>
    </row>
    <row r="49" spans="1:30" ht="30" x14ac:dyDescent="0.25">
      <c r="A49" s="4"/>
      <c r="B49" s="4" t="s">
        <v>72</v>
      </c>
      <c r="C49" s="9"/>
      <c r="D49" s="9" t="s">
        <v>69</v>
      </c>
      <c r="E49" s="9" t="s">
        <v>71</v>
      </c>
      <c r="F49" s="21" t="s">
        <v>70</v>
      </c>
      <c r="G49" s="15">
        <v>2</v>
      </c>
      <c r="H49" s="41">
        <v>338175267</v>
      </c>
      <c r="I49" s="15">
        <v>2</v>
      </c>
      <c r="J49" s="41">
        <v>73671485</v>
      </c>
      <c r="K49" s="15">
        <v>2</v>
      </c>
      <c r="L49" s="41">
        <v>53667900</v>
      </c>
      <c r="M49" s="34"/>
      <c r="N49" s="41">
        <v>6006249</v>
      </c>
      <c r="O49" s="34"/>
      <c r="P49" s="33">
        <v>10673710</v>
      </c>
      <c r="Q49" s="34"/>
      <c r="R49" s="33">
        <v>0</v>
      </c>
      <c r="S49" s="34"/>
      <c r="T49" s="33">
        <v>0</v>
      </c>
      <c r="U49" s="15">
        <v>2</v>
      </c>
      <c r="V49" s="41">
        <f>N49+P49+R49+T49</f>
        <v>16679959</v>
      </c>
      <c r="W49" s="15">
        <v>2</v>
      </c>
      <c r="X49" s="88">
        <f>V49/L49</f>
        <v>0.31079954684271233</v>
      </c>
      <c r="Y49" s="15">
        <v>2</v>
      </c>
      <c r="Z49" s="41">
        <f>J49+V49</f>
        <v>90351444</v>
      </c>
      <c r="AA49" s="15">
        <v>2</v>
      </c>
      <c r="AB49" s="88">
        <f>Z49/H49</f>
        <v>0.26717342401033722</v>
      </c>
      <c r="AC49" s="15"/>
      <c r="AD49" s="15"/>
    </row>
    <row r="50" spans="1:30" x14ac:dyDescent="0.25">
      <c r="A50" s="5"/>
      <c r="B50" s="5"/>
      <c r="C50" s="10"/>
      <c r="D50" s="10"/>
      <c r="E50" s="10"/>
      <c r="F50" s="22"/>
      <c r="G50" s="16"/>
      <c r="H50" s="42"/>
      <c r="I50" s="16"/>
      <c r="J50" s="42"/>
      <c r="K50" s="16"/>
      <c r="L50" s="42"/>
      <c r="M50" s="36"/>
      <c r="N50" s="42"/>
      <c r="O50" s="36"/>
      <c r="P50" s="35"/>
      <c r="Q50" s="36"/>
      <c r="R50" s="35"/>
      <c r="S50" s="36"/>
      <c r="T50" s="35"/>
      <c r="U50" s="16"/>
      <c r="V50" s="42"/>
      <c r="W50" s="16"/>
      <c r="X50" s="89"/>
      <c r="Y50" s="16"/>
      <c r="Z50" s="42"/>
      <c r="AA50" s="16"/>
      <c r="AB50" s="36"/>
      <c r="AC50" s="16"/>
      <c r="AD50" s="16"/>
    </row>
    <row r="51" spans="1:30" x14ac:dyDescent="0.25">
      <c r="A51" s="4"/>
      <c r="B51" s="4" t="s">
        <v>75</v>
      </c>
      <c r="C51" s="9"/>
      <c r="D51" s="9" t="s">
        <v>73</v>
      </c>
      <c r="E51" s="9" t="s">
        <v>74</v>
      </c>
      <c r="F51" s="21" t="s">
        <v>70</v>
      </c>
      <c r="G51" s="15">
        <v>3</v>
      </c>
      <c r="H51" s="41">
        <v>541611280</v>
      </c>
      <c r="I51" s="15">
        <v>3</v>
      </c>
      <c r="J51" s="41">
        <v>110530241</v>
      </c>
      <c r="K51" s="15">
        <v>3</v>
      </c>
      <c r="L51" s="41">
        <v>157750000</v>
      </c>
      <c r="M51" s="34"/>
      <c r="N51" s="41">
        <v>11786768</v>
      </c>
      <c r="O51" s="34"/>
      <c r="P51" s="33">
        <v>38731574</v>
      </c>
      <c r="Q51" s="34"/>
      <c r="R51" s="33">
        <v>0</v>
      </c>
      <c r="S51" s="34"/>
      <c r="T51" s="33">
        <v>0</v>
      </c>
      <c r="U51" s="15">
        <v>3</v>
      </c>
      <c r="V51" s="41">
        <f>N51+P51+R51+T51</f>
        <v>50518342</v>
      </c>
      <c r="W51" s="15">
        <v>3</v>
      </c>
      <c r="X51" s="88">
        <f>V51/L51</f>
        <v>0.32024305546751186</v>
      </c>
      <c r="Y51" s="15">
        <v>3</v>
      </c>
      <c r="Z51" s="41">
        <f>J51+V51</f>
        <v>161048583</v>
      </c>
      <c r="AA51" s="15">
        <v>3</v>
      </c>
      <c r="AB51" s="88">
        <f>Z51/H51</f>
        <v>0.29735086573529268</v>
      </c>
      <c r="AC51" s="15"/>
      <c r="AD51" s="15"/>
    </row>
    <row r="52" spans="1:30" x14ac:dyDescent="0.25">
      <c r="A52" s="5"/>
      <c r="B52" s="5"/>
      <c r="C52" s="10"/>
      <c r="D52" s="10"/>
      <c r="E52" s="10"/>
      <c r="F52" s="22"/>
      <c r="G52" s="16"/>
      <c r="H52" s="42"/>
      <c r="I52" s="16"/>
      <c r="J52" s="42"/>
      <c r="K52" s="16"/>
      <c r="L52" s="42"/>
      <c r="M52" s="36"/>
      <c r="N52" s="42"/>
      <c r="O52" s="36"/>
      <c r="P52" s="35"/>
      <c r="Q52" s="36"/>
      <c r="R52" s="35"/>
      <c r="S52" s="36"/>
      <c r="T52" s="35"/>
      <c r="U52" s="16"/>
      <c r="V52" s="42"/>
      <c r="W52" s="16"/>
      <c r="X52" s="89"/>
      <c r="Y52" s="16"/>
      <c r="Z52" s="42"/>
      <c r="AA52" s="16"/>
      <c r="AB52" s="36"/>
      <c r="AC52" s="16"/>
      <c r="AD52" s="16"/>
    </row>
    <row r="53" spans="1:30" ht="30" x14ac:dyDescent="0.25">
      <c r="A53" s="4"/>
      <c r="B53" s="4" t="s">
        <v>78</v>
      </c>
      <c r="C53" s="9"/>
      <c r="D53" s="99" t="s">
        <v>76</v>
      </c>
      <c r="E53" s="9" t="s">
        <v>77</v>
      </c>
      <c r="F53" s="21" t="s">
        <v>70</v>
      </c>
      <c r="G53" s="15">
        <v>2</v>
      </c>
      <c r="H53" s="41">
        <v>51026497</v>
      </c>
      <c r="I53" s="15">
        <v>2</v>
      </c>
      <c r="J53" s="41">
        <v>8288000</v>
      </c>
      <c r="K53" s="15">
        <v>2</v>
      </c>
      <c r="L53" s="41">
        <v>7288000</v>
      </c>
      <c r="M53" s="34"/>
      <c r="N53" s="41">
        <v>1535000</v>
      </c>
      <c r="O53" s="34"/>
      <c r="P53" s="33">
        <v>2630000</v>
      </c>
      <c r="Q53" s="34"/>
      <c r="R53" s="33">
        <v>0</v>
      </c>
      <c r="S53" s="34"/>
      <c r="T53" s="33">
        <v>0</v>
      </c>
      <c r="U53" s="15">
        <v>2</v>
      </c>
      <c r="V53" s="41">
        <f>N53+P53+R53+T53</f>
        <v>4165000</v>
      </c>
      <c r="W53" s="15">
        <v>2</v>
      </c>
      <c r="X53" s="88">
        <f>V53/L53</f>
        <v>0.57148737650933046</v>
      </c>
      <c r="Y53" s="15">
        <v>2</v>
      </c>
      <c r="Z53" s="41">
        <f>J53+V53</f>
        <v>12453000</v>
      </c>
      <c r="AA53" s="15">
        <v>2</v>
      </c>
      <c r="AB53" s="88">
        <f>Z53/H53</f>
        <v>0.24404967481894749</v>
      </c>
      <c r="AC53" s="15"/>
      <c r="AD53" s="15"/>
    </row>
    <row r="54" spans="1:30" x14ac:dyDescent="0.25">
      <c r="A54" s="5"/>
      <c r="B54" s="5"/>
      <c r="C54" s="10"/>
      <c r="D54" s="10"/>
      <c r="E54" s="10"/>
      <c r="F54" s="22"/>
      <c r="G54" s="16"/>
      <c r="H54" s="42"/>
      <c r="I54" s="16"/>
      <c r="J54" s="42"/>
      <c r="K54" s="16"/>
      <c r="L54" s="42"/>
      <c r="M54" s="36"/>
      <c r="N54" s="42"/>
      <c r="O54" s="36"/>
      <c r="P54" s="35"/>
      <c r="Q54" s="36"/>
      <c r="R54" s="35"/>
      <c r="S54" s="36"/>
      <c r="T54" s="35"/>
      <c r="U54" s="16"/>
      <c r="V54" s="42"/>
      <c r="W54" s="16"/>
      <c r="X54" s="89"/>
      <c r="Y54" s="16"/>
      <c r="Z54" s="42"/>
      <c r="AA54" s="16"/>
      <c r="AB54" s="36"/>
      <c r="AC54" s="16"/>
      <c r="AD54" s="16"/>
    </row>
    <row r="55" spans="1:30" ht="30" x14ac:dyDescent="0.25">
      <c r="A55" s="4"/>
      <c r="B55" s="4" t="s">
        <v>81</v>
      </c>
      <c r="C55" s="9"/>
      <c r="D55" s="99" t="s">
        <v>79</v>
      </c>
      <c r="E55" s="9" t="s">
        <v>80</v>
      </c>
      <c r="F55" s="21" t="s">
        <v>33</v>
      </c>
      <c r="G55" s="15">
        <v>2</v>
      </c>
      <c r="H55" s="41">
        <v>16595200</v>
      </c>
      <c r="I55" s="15">
        <v>2</v>
      </c>
      <c r="J55" s="41">
        <v>1980000</v>
      </c>
      <c r="K55" s="15">
        <v>2</v>
      </c>
      <c r="L55" s="41">
        <v>2314800</v>
      </c>
      <c r="M55" s="34"/>
      <c r="N55" s="41">
        <v>380000</v>
      </c>
      <c r="O55" s="34"/>
      <c r="P55" s="33">
        <v>570000</v>
      </c>
      <c r="Q55" s="34"/>
      <c r="R55" s="33">
        <v>0</v>
      </c>
      <c r="S55" s="34"/>
      <c r="T55" s="33">
        <v>0</v>
      </c>
      <c r="U55" s="15">
        <v>2</v>
      </c>
      <c r="V55" s="41">
        <f>N55+P55+R55+T55</f>
        <v>950000</v>
      </c>
      <c r="W55" s="15">
        <v>2</v>
      </c>
      <c r="X55" s="88">
        <f>V55/L55</f>
        <v>0.41040262657681009</v>
      </c>
      <c r="Y55" s="15">
        <v>2</v>
      </c>
      <c r="Z55" s="41">
        <f>J55+V55</f>
        <v>2930000</v>
      </c>
      <c r="AA55" s="15">
        <v>2</v>
      </c>
      <c r="AB55" s="88">
        <f>Z55/H55</f>
        <v>0.17655707674508292</v>
      </c>
      <c r="AC55" s="15"/>
      <c r="AD55" s="15"/>
    </row>
    <row r="56" spans="1:30" x14ac:dyDescent="0.25">
      <c r="A56" s="5"/>
      <c r="B56" s="5"/>
      <c r="C56" s="10"/>
      <c r="D56" s="10"/>
      <c r="E56" s="10"/>
      <c r="F56" s="22"/>
      <c r="G56" s="16"/>
      <c r="H56" s="42"/>
      <c r="I56" s="16"/>
      <c r="J56" s="42"/>
      <c r="K56" s="16"/>
      <c r="L56" s="42"/>
      <c r="M56" s="36"/>
      <c r="N56" s="42"/>
      <c r="O56" s="36"/>
      <c r="P56" s="35"/>
      <c r="Q56" s="36"/>
      <c r="R56" s="35"/>
      <c r="S56" s="36"/>
      <c r="T56" s="35"/>
      <c r="U56" s="16"/>
      <c r="V56" s="42"/>
      <c r="W56" s="16"/>
      <c r="X56" s="89"/>
      <c r="Y56" s="16"/>
      <c r="Z56" s="42"/>
      <c r="AA56" s="16"/>
      <c r="AB56" s="36"/>
      <c r="AC56" s="16"/>
      <c r="AD56" s="16"/>
    </row>
    <row r="57" spans="1:30" ht="30" x14ac:dyDescent="0.25">
      <c r="A57" s="4"/>
      <c r="B57" s="4" t="s">
        <v>84</v>
      </c>
      <c r="C57" s="9"/>
      <c r="D57" s="9" t="s">
        <v>82</v>
      </c>
      <c r="E57" s="9" t="s">
        <v>83</v>
      </c>
      <c r="F57" s="21" t="s">
        <v>43</v>
      </c>
      <c r="G57" s="15">
        <v>2</v>
      </c>
      <c r="H57" s="41">
        <v>222074000</v>
      </c>
      <c r="I57" s="15">
        <v>2</v>
      </c>
      <c r="J57" s="41">
        <v>3279000</v>
      </c>
      <c r="K57" s="15">
        <v>2</v>
      </c>
      <c r="L57" s="41">
        <v>11034500</v>
      </c>
      <c r="M57" s="34"/>
      <c r="N57" s="41">
        <v>0</v>
      </c>
      <c r="O57" s="34"/>
      <c r="P57" s="33">
        <v>0</v>
      </c>
      <c r="Q57" s="34"/>
      <c r="R57" s="33">
        <v>0</v>
      </c>
      <c r="S57" s="34"/>
      <c r="T57" s="33">
        <v>0</v>
      </c>
      <c r="U57" s="15">
        <v>2</v>
      </c>
      <c r="V57" s="41">
        <f>N57+P57+R57+T57</f>
        <v>0</v>
      </c>
      <c r="W57" s="15">
        <v>2</v>
      </c>
      <c r="X57" s="88">
        <f>V57/L57</f>
        <v>0</v>
      </c>
      <c r="Y57" s="15">
        <v>2</v>
      </c>
      <c r="Z57" s="41">
        <f>J57+V57</f>
        <v>3279000</v>
      </c>
      <c r="AA57" s="15">
        <v>2</v>
      </c>
      <c r="AB57" s="88">
        <f>Z57/H57</f>
        <v>1.4765348487441123E-2</v>
      </c>
      <c r="AC57" s="15"/>
      <c r="AD57" s="15"/>
    </row>
    <row r="58" spans="1:30" x14ac:dyDescent="0.25">
      <c r="A58" s="5"/>
      <c r="B58" s="5"/>
      <c r="C58" s="10"/>
      <c r="D58" s="10"/>
      <c r="E58" s="10"/>
      <c r="F58" s="22"/>
      <c r="G58" s="16"/>
      <c r="H58" s="42"/>
      <c r="I58" s="16"/>
      <c r="J58" s="42"/>
      <c r="K58" s="16"/>
      <c r="L58" s="42"/>
      <c r="M58" s="36"/>
      <c r="N58" s="42"/>
      <c r="O58" s="36"/>
      <c r="P58" s="35"/>
      <c r="Q58" s="36"/>
      <c r="R58" s="35"/>
      <c r="S58" s="36"/>
      <c r="T58" s="35"/>
      <c r="U58" s="16"/>
      <c r="V58" s="42"/>
      <c r="W58" s="16"/>
      <c r="X58" s="89"/>
      <c r="Y58" s="16"/>
      <c r="Z58" s="42"/>
      <c r="AA58" s="16"/>
      <c r="AB58" s="36"/>
      <c r="AC58" s="16"/>
      <c r="AD58" s="16"/>
    </row>
    <row r="59" spans="1:30" ht="30" x14ac:dyDescent="0.25">
      <c r="A59" s="4"/>
      <c r="B59" s="4" t="s">
        <v>87</v>
      </c>
      <c r="C59" s="9"/>
      <c r="D59" s="9" t="s">
        <v>85</v>
      </c>
      <c r="E59" s="9" t="s">
        <v>86</v>
      </c>
      <c r="F59" s="21" t="s">
        <v>33</v>
      </c>
      <c r="G59" s="15">
        <v>2</v>
      </c>
      <c r="H59" s="41">
        <v>230981700</v>
      </c>
      <c r="I59" s="15">
        <v>2</v>
      </c>
      <c r="J59" s="41">
        <v>19647000</v>
      </c>
      <c r="K59" s="15">
        <v>2</v>
      </c>
      <c r="L59" s="41">
        <v>98494000</v>
      </c>
      <c r="M59" s="34"/>
      <c r="N59" s="41">
        <v>0</v>
      </c>
      <c r="O59" s="34"/>
      <c r="P59" s="33">
        <v>0</v>
      </c>
      <c r="Q59" s="34"/>
      <c r="R59" s="33">
        <v>0</v>
      </c>
      <c r="S59" s="34"/>
      <c r="T59" s="33">
        <v>0</v>
      </c>
      <c r="U59" s="15">
        <v>2</v>
      </c>
      <c r="V59" s="41">
        <f>N59+P59+R59+T59</f>
        <v>0</v>
      </c>
      <c r="W59" s="15">
        <v>2</v>
      </c>
      <c r="X59" s="88">
        <f>V59/L59</f>
        <v>0</v>
      </c>
      <c r="Y59" s="15">
        <v>2</v>
      </c>
      <c r="Z59" s="41">
        <f>J59+V59</f>
        <v>19647000</v>
      </c>
      <c r="AA59" s="15">
        <v>2</v>
      </c>
      <c r="AB59" s="88">
        <v>0</v>
      </c>
      <c r="AC59" s="15"/>
      <c r="AD59" s="15"/>
    </row>
    <row r="60" spans="1:30" x14ac:dyDescent="0.25">
      <c r="A60" s="5"/>
      <c r="B60" s="5"/>
      <c r="C60" s="10"/>
      <c r="D60" s="10"/>
      <c r="E60" s="10"/>
      <c r="F60" s="22"/>
      <c r="G60" s="16"/>
      <c r="H60" s="42"/>
      <c r="I60" s="16"/>
      <c r="J60" s="42"/>
      <c r="K60" s="16"/>
      <c r="L60" s="42"/>
      <c r="M60" s="36"/>
      <c r="N60" s="42"/>
      <c r="O60" s="36"/>
      <c r="P60" s="35"/>
      <c r="Q60" s="36"/>
      <c r="R60" s="35"/>
      <c r="S60" s="36"/>
      <c r="T60" s="35"/>
      <c r="U60" s="16"/>
      <c r="V60" s="42"/>
      <c r="W60" s="16"/>
      <c r="X60" s="89"/>
      <c r="Y60" s="16"/>
      <c r="Z60" s="42"/>
      <c r="AA60" s="16"/>
      <c r="AB60" s="36"/>
      <c r="AC60" s="16"/>
      <c r="AD60" s="16"/>
    </row>
    <row r="61" spans="1:30" ht="30" x14ac:dyDescent="0.25">
      <c r="A61" s="2"/>
      <c r="B61" s="2" t="s">
        <v>88</v>
      </c>
      <c r="C61" s="7"/>
      <c r="D61" s="7" t="s">
        <v>89</v>
      </c>
      <c r="E61" s="7" t="s">
        <v>68</v>
      </c>
      <c r="F61" s="19"/>
      <c r="G61" s="13"/>
      <c r="H61" s="39">
        <f>SUM(H63:H65)</f>
        <v>7106288920</v>
      </c>
      <c r="I61" s="13"/>
      <c r="J61" s="39">
        <f>SUM(J63:J65)</f>
        <v>1206945425</v>
      </c>
      <c r="K61" s="13"/>
      <c r="L61" s="39">
        <f>SUM(L63:L65)</f>
        <v>1648394400</v>
      </c>
      <c r="M61" s="30"/>
      <c r="N61" s="39">
        <f>SUM(N63:N65)</f>
        <v>242531299</v>
      </c>
      <c r="O61" s="30"/>
      <c r="P61" s="29">
        <f>SUM(P63:P65)</f>
        <v>274582076</v>
      </c>
      <c r="Q61" s="30"/>
      <c r="R61" s="29">
        <f>SUM(R63:R65)</f>
        <v>0</v>
      </c>
      <c r="S61" s="30"/>
      <c r="T61" s="29">
        <f>SUM(T63:T65)</f>
        <v>0</v>
      </c>
      <c r="U61" s="13"/>
      <c r="V61" s="39">
        <f>SUM(V63:V65)</f>
        <v>517113375</v>
      </c>
      <c r="W61" s="13"/>
      <c r="X61" s="87">
        <f>V61/L61</f>
        <v>0.31370731118717704</v>
      </c>
      <c r="Y61" s="13"/>
      <c r="Z61" s="39">
        <f>SUM(Z63:Z65)</f>
        <v>1724058800</v>
      </c>
      <c r="AA61" s="13"/>
      <c r="AB61" s="87">
        <f>Z61/H61</f>
        <v>0.24261028778998758</v>
      </c>
      <c r="AC61" s="13"/>
      <c r="AD61" s="13"/>
    </row>
    <row r="62" spans="1:30" x14ac:dyDescent="0.25">
      <c r="A62" s="3"/>
      <c r="B62" s="3"/>
      <c r="C62" s="8"/>
      <c r="D62" s="8"/>
      <c r="E62" s="8"/>
      <c r="F62" s="20"/>
      <c r="G62" s="14"/>
      <c r="H62" s="40"/>
      <c r="I62" s="14"/>
      <c r="J62" s="40"/>
      <c r="K62" s="14"/>
      <c r="L62" s="40"/>
      <c r="M62" s="32"/>
      <c r="N62" s="40"/>
      <c r="O62" s="32"/>
      <c r="P62" s="31"/>
      <c r="Q62" s="32"/>
      <c r="R62" s="31"/>
      <c r="S62" s="32"/>
      <c r="T62" s="31"/>
      <c r="U62" s="14"/>
      <c r="V62" s="40"/>
      <c r="W62" s="14"/>
      <c r="X62" s="90"/>
      <c r="Y62" s="14"/>
      <c r="Z62" s="40"/>
      <c r="AA62" s="14"/>
      <c r="AB62" s="32"/>
      <c r="AC62" s="14"/>
      <c r="AD62" s="14"/>
    </row>
    <row r="63" spans="1:30" ht="30" x14ac:dyDescent="0.25">
      <c r="A63" s="4"/>
      <c r="B63" s="4" t="s">
        <v>92</v>
      </c>
      <c r="C63" s="9"/>
      <c r="D63" s="9" t="s">
        <v>90</v>
      </c>
      <c r="E63" s="9" t="s">
        <v>91</v>
      </c>
      <c r="F63" s="21" t="s">
        <v>43</v>
      </c>
      <c r="G63" s="15">
        <v>12</v>
      </c>
      <c r="H63" s="41">
        <v>696972920</v>
      </c>
      <c r="I63" s="15">
        <v>12</v>
      </c>
      <c r="J63" s="41">
        <v>76707325</v>
      </c>
      <c r="K63" s="15">
        <v>12</v>
      </c>
      <c r="L63" s="41">
        <v>113906400</v>
      </c>
      <c r="M63" s="34"/>
      <c r="N63" s="41">
        <v>16830663</v>
      </c>
      <c r="O63" s="34"/>
      <c r="P63" s="33">
        <v>17151722</v>
      </c>
      <c r="Q63" s="34"/>
      <c r="R63" s="33">
        <v>0</v>
      </c>
      <c r="S63" s="34"/>
      <c r="T63" s="33">
        <v>0</v>
      </c>
      <c r="U63" s="15">
        <v>12</v>
      </c>
      <c r="V63" s="41">
        <f>N63+P63+R63+T63</f>
        <v>33982385</v>
      </c>
      <c r="W63" s="15">
        <v>12</v>
      </c>
      <c r="X63" s="88">
        <f>V63/L63</f>
        <v>0.29833604608696263</v>
      </c>
      <c r="Y63" s="15">
        <v>12</v>
      </c>
      <c r="Z63" s="41">
        <f>J63+V63</f>
        <v>110689710</v>
      </c>
      <c r="AA63" s="15">
        <v>12</v>
      </c>
      <c r="AB63" s="88">
        <f>Z63/H63</f>
        <v>0.15881493645405909</v>
      </c>
      <c r="AC63" s="15"/>
      <c r="AD63" s="15"/>
    </row>
    <row r="64" spans="1:30" x14ac:dyDescent="0.25">
      <c r="A64" s="5"/>
      <c r="B64" s="5"/>
      <c r="C64" s="10"/>
      <c r="D64" s="10"/>
      <c r="E64" s="10"/>
      <c r="F64" s="22"/>
      <c r="G64" s="16"/>
      <c r="H64" s="42"/>
      <c r="I64" s="16"/>
      <c r="J64" s="42"/>
      <c r="K64" s="16"/>
      <c r="L64" s="42"/>
      <c r="M64" s="36"/>
      <c r="N64" s="42"/>
      <c r="O64" s="36"/>
      <c r="P64" s="35"/>
      <c r="Q64" s="36"/>
      <c r="R64" s="35"/>
      <c r="S64" s="36"/>
      <c r="T64" s="35"/>
      <c r="U64" s="16"/>
      <c r="V64" s="42"/>
      <c r="W64" s="16"/>
      <c r="X64" s="89"/>
      <c r="Y64" s="16"/>
      <c r="Z64" s="42"/>
      <c r="AA64" s="16"/>
      <c r="AB64" s="36"/>
      <c r="AC64" s="16"/>
      <c r="AD64" s="16"/>
    </row>
    <row r="65" spans="1:30" ht="30" x14ac:dyDescent="0.25">
      <c r="A65" s="4"/>
      <c r="B65" s="4" t="s">
        <v>95</v>
      </c>
      <c r="C65" s="9"/>
      <c r="D65" s="9" t="s">
        <v>93</v>
      </c>
      <c r="E65" s="9" t="s">
        <v>94</v>
      </c>
      <c r="F65" s="21" t="s">
        <v>43</v>
      </c>
      <c r="G65" s="15">
        <v>12</v>
      </c>
      <c r="H65" s="41">
        <v>6409316000</v>
      </c>
      <c r="I65" s="15">
        <v>12</v>
      </c>
      <c r="J65" s="41">
        <v>1130238100</v>
      </c>
      <c r="K65" s="15">
        <v>12</v>
      </c>
      <c r="L65" s="41">
        <v>1534488000</v>
      </c>
      <c r="M65" s="34"/>
      <c r="N65" s="41">
        <v>225700636</v>
      </c>
      <c r="O65" s="34"/>
      <c r="P65" s="33">
        <v>257430354</v>
      </c>
      <c r="Q65" s="34"/>
      <c r="R65" s="33">
        <v>0</v>
      </c>
      <c r="S65" s="34"/>
      <c r="T65" s="33">
        <v>0</v>
      </c>
      <c r="U65" s="15">
        <v>12</v>
      </c>
      <c r="V65" s="41">
        <f>N65+P65+R65+T65</f>
        <v>483130990</v>
      </c>
      <c r="W65" s="15">
        <v>12</v>
      </c>
      <c r="X65" s="88">
        <f>V65/L65</f>
        <v>0.31484833377647786</v>
      </c>
      <c r="Y65" s="15">
        <v>12</v>
      </c>
      <c r="Z65" s="41">
        <f>J65+V65</f>
        <v>1613369090</v>
      </c>
      <c r="AA65" s="15">
        <v>12</v>
      </c>
      <c r="AB65" s="88">
        <f>Z65/H65</f>
        <v>0.25172250673862856</v>
      </c>
      <c r="AC65" s="15"/>
      <c r="AD65" s="15"/>
    </row>
    <row r="66" spans="1:30" x14ac:dyDescent="0.25">
      <c r="A66" s="5"/>
      <c r="B66" s="5"/>
      <c r="C66" s="10"/>
      <c r="D66" s="10"/>
      <c r="E66" s="10"/>
      <c r="F66" s="22"/>
      <c r="G66" s="16"/>
      <c r="H66" s="42"/>
      <c r="I66" s="16"/>
      <c r="J66" s="42"/>
      <c r="K66" s="16"/>
      <c r="L66" s="42"/>
      <c r="M66" s="36"/>
      <c r="N66" s="42"/>
      <c r="O66" s="36"/>
      <c r="P66" s="35"/>
      <c r="Q66" s="36"/>
      <c r="R66" s="35"/>
      <c r="S66" s="36"/>
      <c r="T66" s="35"/>
      <c r="U66" s="16"/>
      <c r="V66" s="42"/>
      <c r="W66" s="16"/>
      <c r="X66" s="89"/>
      <c r="Y66" s="16"/>
      <c r="Z66" s="42"/>
      <c r="AA66" s="16"/>
      <c r="AB66" s="36"/>
      <c r="AC66" s="16"/>
      <c r="AD66" s="16"/>
    </row>
    <row r="67" spans="1:30" ht="30" x14ac:dyDescent="0.25">
      <c r="A67" s="2"/>
      <c r="B67" s="2" t="s">
        <v>96</v>
      </c>
      <c r="C67" s="7"/>
      <c r="D67" s="7" t="s">
        <v>97</v>
      </c>
      <c r="E67" s="7" t="s">
        <v>98</v>
      </c>
      <c r="F67" s="19"/>
      <c r="G67" s="13"/>
      <c r="H67" s="39">
        <f>SUM(H69:H73)</f>
        <v>838326400</v>
      </c>
      <c r="I67" s="13"/>
      <c r="J67" s="39">
        <f>SUM(J69:J73)</f>
        <v>96079794</v>
      </c>
      <c r="K67" s="13"/>
      <c r="L67" s="39">
        <f>SUM(L69:L73)</f>
        <v>429673205</v>
      </c>
      <c r="M67" s="30"/>
      <c r="N67" s="39">
        <f>SUM(N69:N73)</f>
        <v>13700000</v>
      </c>
      <c r="O67" s="30"/>
      <c r="P67" s="29">
        <f>SUM(P69:P73)</f>
        <v>62537090</v>
      </c>
      <c r="Q67" s="30"/>
      <c r="R67" s="29">
        <f>SUM(R69:R73)</f>
        <v>0</v>
      </c>
      <c r="S67" s="30"/>
      <c r="T67" s="29">
        <f>SUM(T69:T73)</f>
        <v>0</v>
      </c>
      <c r="U67" s="13"/>
      <c r="V67" s="39">
        <f>SUM(V69:V73)</f>
        <v>76237090</v>
      </c>
      <c r="W67" s="13"/>
      <c r="X67" s="87">
        <f>V67/L67</f>
        <v>0.17743040318280959</v>
      </c>
      <c r="Y67" s="13"/>
      <c r="Z67" s="39">
        <f>SUM(Z69:Z73)</f>
        <v>172316884</v>
      </c>
      <c r="AA67" s="13"/>
      <c r="AB67" s="87">
        <f>Z67/H67</f>
        <v>0.20554867889165843</v>
      </c>
      <c r="AC67" s="13"/>
      <c r="AD67" s="13"/>
    </row>
    <row r="68" spans="1:30" x14ac:dyDescent="0.25">
      <c r="A68" s="3"/>
      <c r="B68" s="3"/>
      <c r="C68" s="8"/>
      <c r="D68" s="8"/>
      <c r="E68" s="8"/>
      <c r="F68" s="20"/>
      <c r="G68" s="14"/>
      <c r="H68" s="40"/>
      <c r="I68" s="14"/>
      <c r="J68" s="40"/>
      <c r="K68" s="14"/>
      <c r="L68" s="40"/>
      <c r="M68" s="32"/>
      <c r="N68" s="40"/>
      <c r="O68" s="32"/>
      <c r="P68" s="31"/>
      <c r="Q68" s="32"/>
      <c r="R68" s="31"/>
      <c r="S68" s="32"/>
      <c r="T68" s="31"/>
      <c r="U68" s="14"/>
      <c r="V68" s="40"/>
      <c r="W68" s="14"/>
      <c r="X68" s="90"/>
      <c r="Y68" s="14"/>
      <c r="Z68" s="40"/>
      <c r="AA68" s="14"/>
      <c r="AB68" s="32"/>
      <c r="AC68" s="14"/>
      <c r="AD68" s="14"/>
    </row>
    <row r="69" spans="1:30" ht="45" x14ac:dyDescent="0.25">
      <c r="A69" s="4"/>
      <c r="B69" s="4" t="s">
        <v>102</v>
      </c>
      <c r="C69" s="9"/>
      <c r="D69" s="9" t="s">
        <v>99</v>
      </c>
      <c r="E69" s="9" t="s">
        <v>101</v>
      </c>
      <c r="F69" s="21" t="s">
        <v>100</v>
      </c>
      <c r="G69" s="15">
        <v>4</v>
      </c>
      <c r="H69" s="41">
        <v>502618000</v>
      </c>
      <c r="I69" s="15">
        <v>4</v>
      </c>
      <c r="J69" s="41">
        <v>58824500</v>
      </c>
      <c r="K69" s="15">
        <v>4</v>
      </c>
      <c r="L69" s="41">
        <v>84010000</v>
      </c>
      <c r="M69" s="34"/>
      <c r="N69" s="41">
        <v>9200000</v>
      </c>
      <c r="O69" s="34"/>
      <c r="P69" s="33">
        <v>17511500</v>
      </c>
      <c r="Q69" s="34"/>
      <c r="R69" s="33">
        <v>0</v>
      </c>
      <c r="S69" s="34"/>
      <c r="T69" s="33">
        <v>0</v>
      </c>
      <c r="U69" s="15">
        <v>4</v>
      </c>
      <c r="V69" s="41">
        <f>N69+P69+R69+T69</f>
        <v>26711500</v>
      </c>
      <c r="W69" s="15">
        <v>4</v>
      </c>
      <c r="X69" s="88">
        <f>V69/L69</f>
        <v>0.31795619569098915</v>
      </c>
      <c r="Y69" s="15">
        <v>4</v>
      </c>
      <c r="Z69" s="41">
        <f>J69+V69</f>
        <v>85536000</v>
      </c>
      <c r="AA69" s="15">
        <v>4</v>
      </c>
      <c r="AB69" s="88">
        <f>Z69/H69</f>
        <v>0.17018093263671416</v>
      </c>
      <c r="AC69" s="15"/>
      <c r="AD69" s="15"/>
    </row>
    <row r="70" spans="1:30" x14ac:dyDescent="0.25">
      <c r="A70" s="5"/>
      <c r="B70" s="5"/>
      <c r="C70" s="10"/>
      <c r="D70" s="10"/>
      <c r="E70" s="10"/>
      <c r="F70" s="22"/>
      <c r="G70" s="16"/>
      <c r="H70" s="42"/>
      <c r="I70" s="16"/>
      <c r="J70" s="42"/>
      <c r="K70" s="16"/>
      <c r="L70" s="42"/>
      <c r="M70" s="36"/>
      <c r="N70" s="42"/>
      <c r="O70" s="36"/>
      <c r="P70" s="35"/>
      <c r="Q70" s="36"/>
      <c r="R70" s="35"/>
      <c r="S70" s="36"/>
      <c r="T70" s="35"/>
      <c r="U70" s="16"/>
      <c r="V70" s="42"/>
      <c r="W70" s="16"/>
      <c r="X70" s="89"/>
      <c r="Y70" s="16"/>
      <c r="Z70" s="42"/>
      <c r="AA70" s="16"/>
      <c r="AB70" s="36"/>
      <c r="AC70" s="16"/>
      <c r="AD70" s="16"/>
    </row>
    <row r="71" spans="1:30" x14ac:dyDescent="0.25">
      <c r="A71" s="4"/>
      <c r="B71" s="4" t="s">
        <v>105</v>
      </c>
      <c r="C71" s="9"/>
      <c r="D71" s="9" t="s">
        <v>103</v>
      </c>
      <c r="E71" s="9" t="s">
        <v>104</v>
      </c>
      <c r="F71" s="21" t="s">
        <v>100</v>
      </c>
      <c r="G71" s="15">
        <v>3</v>
      </c>
      <c r="H71" s="41">
        <v>119920000</v>
      </c>
      <c r="I71" s="15">
        <v>3</v>
      </c>
      <c r="J71" s="41">
        <v>21620500</v>
      </c>
      <c r="K71" s="15">
        <v>3</v>
      </c>
      <c r="L71" s="41">
        <v>31860000</v>
      </c>
      <c r="M71" s="34"/>
      <c r="N71" s="41">
        <v>4500000</v>
      </c>
      <c r="O71" s="34"/>
      <c r="P71" s="33">
        <v>5100000</v>
      </c>
      <c r="Q71" s="34"/>
      <c r="R71" s="33">
        <v>0</v>
      </c>
      <c r="S71" s="34"/>
      <c r="T71" s="33">
        <v>0</v>
      </c>
      <c r="U71" s="15">
        <v>3</v>
      </c>
      <c r="V71" s="41">
        <f>N71+P71+R71+T71</f>
        <v>9600000</v>
      </c>
      <c r="W71" s="15">
        <v>3</v>
      </c>
      <c r="X71" s="88">
        <f>V71/L71</f>
        <v>0.30131826741996232</v>
      </c>
      <c r="Y71" s="15">
        <v>3</v>
      </c>
      <c r="Z71" s="41">
        <f>J71+V71</f>
        <v>31220500</v>
      </c>
      <c r="AA71" s="15">
        <v>3</v>
      </c>
      <c r="AB71" s="88">
        <f>Z71/H71</f>
        <v>0.2603443962641761</v>
      </c>
      <c r="AC71" s="15"/>
      <c r="AD71" s="15"/>
    </row>
    <row r="72" spans="1:30" x14ac:dyDescent="0.25">
      <c r="A72" s="5"/>
      <c r="B72" s="5"/>
      <c r="C72" s="10"/>
      <c r="D72" s="10"/>
      <c r="E72" s="10"/>
      <c r="F72" s="22"/>
      <c r="G72" s="16"/>
      <c r="H72" s="42"/>
      <c r="I72" s="16"/>
      <c r="J72" s="42"/>
      <c r="K72" s="16"/>
      <c r="L72" s="42"/>
      <c r="M72" s="36"/>
      <c r="N72" s="42"/>
      <c r="O72" s="36"/>
      <c r="P72" s="35"/>
      <c r="Q72" s="36"/>
      <c r="R72" s="35"/>
      <c r="S72" s="36"/>
      <c r="T72" s="35"/>
      <c r="U72" s="16"/>
      <c r="V72" s="42"/>
      <c r="W72" s="16"/>
      <c r="X72" s="89"/>
      <c r="Y72" s="16"/>
      <c r="Z72" s="42"/>
      <c r="AA72" s="16"/>
      <c r="AB72" s="36"/>
      <c r="AC72" s="16"/>
      <c r="AD72" s="16"/>
    </row>
    <row r="73" spans="1:30" ht="30" x14ac:dyDescent="0.25">
      <c r="A73" s="4"/>
      <c r="B73" s="4" t="s">
        <v>108</v>
      </c>
      <c r="C73" s="9"/>
      <c r="D73" s="9" t="s">
        <v>106</v>
      </c>
      <c r="E73" s="9" t="s">
        <v>107</v>
      </c>
      <c r="F73" s="21" t="s">
        <v>100</v>
      </c>
      <c r="G73" s="15">
        <v>1</v>
      </c>
      <c r="H73" s="41">
        <v>215788400</v>
      </c>
      <c r="I73" s="15">
        <v>1</v>
      </c>
      <c r="J73" s="41">
        <v>15634794</v>
      </c>
      <c r="K73" s="15">
        <v>1</v>
      </c>
      <c r="L73" s="41">
        <v>313803205</v>
      </c>
      <c r="M73" s="34"/>
      <c r="N73" s="41">
        <v>0</v>
      </c>
      <c r="O73" s="34"/>
      <c r="P73" s="33">
        <v>39925590</v>
      </c>
      <c r="Q73" s="34"/>
      <c r="R73" s="33">
        <v>0</v>
      </c>
      <c r="S73" s="34"/>
      <c r="T73" s="33">
        <v>0</v>
      </c>
      <c r="U73" s="15">
        <v>1</v>
      </c>
      <c r="V73" s="41">
        <f>N73+P73+R73+T73</f>
        <v>39925590</v>
      </c>
      <c r="W73" s="15">
        <v>1</v>
      </c>
      <c r="X73" s="88">
        <f>V73/L73</f>
        <v>0.12723130090401721</v>
      </c>
      <c r="Y73" s="15">
        <v>1</v>
      </c>
      <c r="Z73" s="41">
        <f>J73+V73</f>
        <v>55560384</v>
      </c>
      <c r="AA73" s="15">
        <v>1</v>
      </c>
      <c r="AB73" s="88">
        <f>Z73/H73</f>
        <v>0.25747623134515107</v>
      </c>
      <c r="AC73" s="15"/>
      <c r="AD73" s="15"/>
    </row>
    <row r="74" spans="1:30" x14ac:dyDescent="0.25">
      <c r="A74" s="5"/>
      <c r="B74" s="5"/>
      <c r="C74" s="10"/>
      <c r="D74" s="10"/>
      <c r="E74" s="10"/>
      <c r="F74" s="22"/>
      <c r="G74" s="16"/>
      <c r="H74" s="42"/>
      <c r="I74" s="16"/>
      <c r="J74" s="42"/>
      <c r="K74" s="16"/>
      <c r="L74" s="42"/>
      <c r="M74" s="36"/>
      <c r="N74" s="42"/>
      <c r="O74" s="36"/>
      <c r="P74" s="35"/>
      <c r="Q74" s="36"/>
      <c r="R74" s="35"/>
      <c r="S74" s="36"/>
      <c r="T74" s="35"/>
      <c r="U74" s="16"/>
      <c r="V74" s="42"/>
      <c r="W74" s="16"/>
      <c r="X74" s="89"/>
      <c r="Y74" s="16"/>
      <c r="Z74" s="42"/>
      <c r="AA74" s="16"/>
      <c r="AB74" s="36"/>
      <c r="AC74" s="16"/>
      <c r="AD74" s="16"/>
    </row>
    <row r="75" spans="1:30" ht="30" x14ac:dyDescent="0.25">
      <c r="A75" s="49"/>
      <c r="B75" s="49" t="s">
        <v>109</v>
      </c>
      <c r="C75" s="50"/>
      <c r="D75" s="50" t="s">
        <v>110</v>
      </c>
      <c r="E75" s="50" t="s">
        <v>111</v>
      </c>
      <c r="F75" s="51"/>
      <c r="G75" s="52"/>
      <c r="H75" s="53">
        <f>H77</f>
        <v>6834456000</v>
      </c>
      <c r="I75" s="52"/>
      <c r="J75" s="53">
        <f>J77</f>
        <v>1059058238</v>
      </c>
      <c r="K75" s="52"/>
      <c r="L75" s="53">
        <f>L77</f>
        <v>1159815047</v>
      </c>
      <c r="M75" s="54"/>
      <c r="N75" s="53">
        <f>N77</f>
        <v>82800406</v>
      </c>
      <c r="O75" s="54"/>
      <c r="P75" s="55">
        <f>P77</f>
        <v>224808071</v>
      </c>
      <c r="Q75" s="54"/>
      <c r="R75" s="55">
        <f>R77</f>
        <v>0</v>
      </c>
      <c r="S75" s="54"/>
      <c r="T75" s="55">
        <f>T77</f>
        <v>0</v>
      </c>
      <c r="U75" s="52"/>
      <c r="V75" s="53">
        <f>V77</f>
        <v>307608477</v>
      </c>
      <c r="W75" s="52"/>
      <c r="X75" s="86">
        <f>V75/L75</f>
        <v>0.26522200914332505</v>
      </c>
      <c r="Y75" s="52"/>
      <c r="Z75" s="53">
        <f>Z77</f>
        <v>1366666715</v>
      </c>
      <c r="AA75" s="52"/>
      <c r="AB75" s="86">
        <f>Z75/H75</f>
        <v>0.19996715393295383</v>
      </c>
      <c r="AC75" s="52"/>
      <c r="AD75" s="52"/>
    </row>
    <row r="76" spans="1:30" x14ac:dyDescent="0.25">
      <c r="A76" s="1"/>
      <c r="B76" s="1"/>
      <c r="C76" s="6"/>
      <c r="D76" s="6"/>
      <c r="E76" s="6"/>
      <c r="F76" s="18"/>
      <c r="G76" s="12"/>
      <c r="H76" s="38"/>
      <c r="I76" s="12"/>
      <c r="J76" s="38"/>
      <c r="K76" s="12"/>
      <c r="L76" s="38"/>
      <c r="M76" s="28"/>
      <c r="N76" s="38"/>
      <c r="O76" s="28"/>
      <c r="P76" s="27"/>
      <c r="Q76" s="28"/>
      <c r="R76" s="27"/>
      <c r="S76" s="28"/>
      <c r="T76" s="27"/>
      <c r="U76" s="12"/>
      <c r="V76" s="38"/>
      <c r="W76" s="12"/>
      <c r="X76" s="91"/>
      <c r="Y76" s="12"/>
      <c r="Z76" s="38"/>
      <c r="AA76" s="12"/>
      <c r="AB76" s="28"/>
      <c r="AC76" s="12"/>
      <c r="AD76" s="12"/>
    </row>
    <row r="77" spans="1:30" ht="45" x14ac:dyDescent="0.25">
      <c r="A77" s="2"/>
      <c r="B77" s="2" t="s">
        <v>112</v>
      </c>
      <c r="C77" s="7"/>
      <c r="D77" s="7" t="s">
        <v>113</v>
      </c>
      <c r="E77" s="7" t="s">
        <v>114</v>
      </c>
      <c r="F77" s="19"/>
      <c r="G77" s="13"/>
      <c r="H77" s="39">
        <f>SUM(H80:H97)</f>
        <v>6834456000</v>
      </c>
      <c r="I77" s="13"/>
      <c r="J77" s="39">
        <f>SUM(J80:J97)</f>
        <v>1059058238</v>
      </c>
      <c r="K77" s="13"/>
      <c r="L77" s="39">
        <f>SUM(L80:L97)</f>
        <v>1159815047</v>
      </c>
      <c r="M77" s="30"/>
      <c r="N77" s="39">
        <f>SUM(N80:N97)</f>
        <v>82800406</v>
      </c>
      <c r="O77" s="30"/>
      <c r="P77" s="29">
        <f>SUM(P80:P97)</f>
        <v>224808071</v>
      </c>
      <c r="Q77" s="30"/>
      <c r="R77" s="29">
        <f>SUM(R80:R97)</f>
        <v>0</v>
      </c>
      <c r="S77" s="30"/>
      <c r="T77" s="29">
        <f>SUM(T80:T97)</f>
        <v>0</v>
      </c>
      <c r="U77" s="13"/>
      <c r="V77" s="39">
        <f>SUM(V80:V97)</f>
        <v>307608477</v>
      </c>
      <c r="W77" s="13"/>
      <c r="X77" s="87">
        <f>V77/L77</f>
        <v>0.26522200914332505</v>
      </c>
      <c r="Y77" s="13"/>
      <c r="Z77" s="39">
        <f>SUM(Z80:Z97)</f>
        <v>1366666715</v>
      </c>
      <c r="AA77" s="13"/>
      <c r="AB77" s="87">
        <f>Z77/H77</f>
        <v>0.19996715393295383</v>
      </c>
      <c r="AC77" s="13"/>
      <c r="AD77" s="13"/>
    </row>
    <row r="78" spans="1:30" x14ac:dyDescent="0.25">
      <c r="A78" s="3"/>
      <c r="B78" s="3"/>
      <c r="C78" s="8"/>
      <c r="D78" s="8"/>
      <c r="E78" s="8"/>
      <c r="F78" s="20"/>
      <c r="G78" s="14"/>
      <c r="H78" s="40"/>
      <c r="I78" s="14"/>
      <c r="J78" s="40"/>
      <c r="K78" s="14"/>
      <c r="L78" s="40"/>
      <c r="M78" s="32"/>
      <c r="N78" s="40"/>
      <c r="O78" s="32"/>
      <c r="P78" s="31"/>
      <c r="Q78" s="32"/>
      <c r="R78" s="31"/>
      <c r="S78" s="32"/>
      <c r="T78" s="31"/>
      <c r="U78" s="14"/>
      <c r="V78" s="40"/>
      <c r="W78" s="14"/>
      <c r="X78" s="90"/>
      <c r="Y78" s="14"/>
      <c r="Z78" s="40"/>
      <c r="AA78" s="14"/>
      <c r="AB78" s="32"/>
      <c r="AC78" s="14"/>
      <c r="AD78" s="14"/>
    </row>
    <row r="79" spans="1:30" x14ac:dyDescent="0.25">
      <c r="A79" s="5"/>
      <c r="B79" s="5"/>
      <c r="C79" s="10"/>
      <c r="D79" s="10"/>
      <c r="E79" s="10"/>
      <c r="F79" s="22"/>
      <c r="G79" s="16"/>
      <c r="H79" s="42"/>
      <c r="I79" s="16"/>
      <c r="J79" s="42"/>
      <c r="K79" s="16"/>
      <c r="L79" s="42"/>
      <c r="M79" s="36"/>
      <c r="N79" s="42"/>
      <c r="O79" s="36"/>
      <c r="P79" s="35"/>
      <c r="Q79" s="36"/>
      <c r="R79" s="35"/>
      <c r="S79" s="36"/>
      <c r="T79" s="35"/>
      <c r="U79" s="16"/>
      <c r="V79" s="42"/>
      <c r="W79" s="16"/>
      <c r="X79" s="89"/>
      <c r="Y79" s="16"/>
      <c r="Z79" s="42"/>
      <c r="AA79" s="16"/>
      <c r="AB79" s="36"/>
      <c r="AC79" s="16"/>
      <c r="AD79" s="16"/>
    </row>
    <row r="80" spans="1:30" ht="45" x14ac:dyDescent="0.25">
      <c r="A80" s="4"/>
      <c r="B80" s="4" t="s">
        <v>117</v>
      </c>
      <c r="C80" s="9"/>
      <c r="D80" s="26" t="s">
        <v>191</v>
      </c>
      <c r="E80" s="26" t="s">
        <v>207</v>
      </c>
      <c r="F80" s="21" t="s">
        <v>43</v>
      </c>
      <c r="G80" s="15">
        <v>16</v>
      </c>
      <c r="H80" s="41">
        <v>424952400</v>
      </c>
      <c r="I80" s="15">
        <v>16</v>
      </c>
      <c r="J80" s="41">
        <v>60826618</v>
      </c>
      <c r="K80" s="15">
        <v>16</v>
      </c>
      <c r="L80" s="41">
        <v>76010534</v>
      </c>
      <c r="M80" s="34"/>
      <c r="N80" s="41">
        <v>6400582</v>
      </c>
      <c r="O80" s="34"/>
      <c r="P80" s="33">
        <v>15549332</v>
      </c>
      <c r="Q80" s="34"/>
      <c r="R80" s="33">
        <v>0</v>
      </c>
      <c r="S80" s="34"/>
      <c r="T80" s="33">
        <v>0</v>
      </c>
      <c r="U80" s="15">
        <v>16</v>
      </c>
      <c r="V80" s="41">
        <f t="shared" ref="V80:V95" si="0">N80+P80+R80+T80</f>
        <v>21949914</v>
      </c>
      <c r="W80" s="15">
        <v>16</v>
      </c>
      <c r="X80" s="88">
        <f t="shared" ref="X80:X95" si="1">V80/L80</f>
        <v>0.28877463221084593</v>
      </c>
      <c r="Y80" s="15">
        <v>16</v>
      </c>
      <c r="Z80" s="41">
        <f t="shared" ref="Z80:Z95" si="2">J80+V80</f>
        <v>82776532</v>
      </c>
      <c r="AA80" s="15">
        <v>16</v>
      </c>
      <c r="AB80" s="88">
        <f t="shared" ref="AB80:AB95" si="3">Z80/H80</f>
        <v>0.19479012708246854</v>
      </c>
      <c r="AC80" s="15"/>
      <c r="AD80" s="15"/>
    </row>
    <row r="81" spans="1:30" ht="45" x14ac:dyDescent="0.25">
      <c r="A81" s="4"/>
      <c r="B81" s="4" t="s">
        <v>117</v>
      </c>
      <c r="C81" s="9"/>
      <c r="D81" s="26" t="s">
        <v>192</v>
      </c>
      <c r="E81" s="26" t="s">
        <v>208</v>
      </c>
      <c r="F81" s="21" t="s">
        <v>43</v>
      </c>
      <c r="G81" s="15">
        <v>16</v>
      </c>
      <c r="H81" s="41">
        <v>388299820</v>
      </c>
      <c r="I81" s="15">
        <v>16</v>
      </c>
      <c r="J81" s="41">
        <v>42997238</v>
      </c>
      <c r="K81" s="15">
        <v>16</v>
      </c>
      <c r="L81" s="41">
        <v>59388290</v>
      </c>
      <c r="M81" s="34"/>
      <c r="N81" s="41">
        <v>2767544</v>
      </c>
      <c r="O81" s="34"/>
      <c r="P81" s="33">
        <v>12810796</v>
      </c>
      <c r="Q81" s="34"/>
      <c r="R81" s="33">
        <v>0</v>
      </c>
      <c r="S81" s="34"/>
      <c r="T81" s="33">
        <v>0</v>
      </c>
      <c r="U81" s="15">
        <v>16</v>
      </c>
      <c r="V81" s="41">
        <f t="shared" si="0"/>
        <v>15578340</v>
      </c>
      <c r="W81" s="15">
        <v>16</v>
      </c>
      <c r="X81" s="88">
        <f t="shared" si="1"/>
        <v>0.26231332809885582</v>
      </c>
      <c r="Y81" s="15">
        <v>16</v>
      </c>
      <c r="Z81" s="41">
        <f t="shared" si="2"/>
        <v>58575578</v>
      </c>
      <c r="AA81" s="15">
        <v>16</v>
      </c>
      <c r="AB81" s="88">
        <f t="shared" si="3"/>
        <v>0.15085141682527692</v>
      </c>
      <c r="AC81" s="15"/>
      <c r="AD81" s="15"/>
    </row>
    <row r="82" spans="1:30" ht="45" x14ac:dyDescent="0.25">
      <c r="A82" s="4"/>
      <c r="B82" s="4" t="s">
        <v>117</v>
      </c>
      <c r="C82" s="9"/>
      <c r="D82" s="26" t="s">
        <v>193</v>
      </c>
      <c r="E82" s="26" t="s">
        <v>209</v>
      </c>
      <c r="F82" s="21" t="s">
        <v>43</v>
      </c>
      <c r="G82" s="15">
        <v>16</v>
      </c>
      <c r="H82" s="41">
        <v>429753500</v>
      </c>
      <c r="I82" s="15">
        <v>16</v>
      </c>
      <c r="J82" s="41">
        <v>77589648</v>
      </c>
      <c r="K82" s="15">
        <v>16</v>
      </c>
      <c r="L82" s="41">
        <v>78576500</v>
      </c>
      <c r="M82" s="34"/>
      <c r="N82" s="41">
        <v>3182682</v>
      </c>
      <c r="O82" s="34"/>
      <c r="P82" s="33">
        <v>15707738</v>
      </c>
      <c r="Q82" s="34"/>
      <c r="R82" s="33">
        <v>0</v>
      </c>
      <c r="S82" s="34"/>
      <c r="T82" s="33">
        <v>0</v>
      </c>
      <c r="U82" s="15">
        <v>16</v>
      </c>
      <c r="V82" s="41">
        <f t="shared" si="0"/>
        <v>18890420</v>
      </c>
      <c r="W82" s="15">
        <v>16</v>
      </c>
      <c r="X82" s="88">
        <f t="shared" si="1"/>
        <v>0.24040801002844361</v>
      </c>
      <c r="Y82" s="15">
        <v>16</v>
      </c>
      <c r="Z82" s="41">
        <f t="shared" si="2"/>
        <v>96480068</v>
      </c>
      <c r="AA82" s="15">
        <v>16</v>
      </c>
      <c r="AB82" s="88">
        <f t="shared" si="3"/>
        <v>0.22450094763626124</v>
      </c>
      <c r="AC82" s="15"/>
      <c r="AD82" s="15"/>
    </row>
    <row r="83" spans="1:30" ht="45" x14ac:dyDescent="0.25">
      <c r="A83" s="4"/>
      <c r="B83" s="4" t="s">
        <v>117</v>
      </c>
      <c r="C83" s="9"/>
      <c r="D83" s="26" t="s">
        <v>194</v>
      </c>
      <c r="E83" s="26" t="s">
        <v>210</v>
      </c>
      <c r="F83" s="21" t="s">
        <v>43</v>
      </c>
      <c r="G83" s="15">
        <v>16</v>
      </c>
      <c r="H83" s="41">
        <v>348068427</v>
      </c>
      <c r="I83" s="15">
        <v>16</v>
      </c>
      <c r="J83" s="41">
        <v>30096110</v>
      </c>
      <c r="K83" s="15">
        <v>16</v>
      </c>
      <c r="L83" s="41">
        <v>40765965</v>
      </c>
      <c r="M83" s="34"/>
      <c r="N83" s="41">
        <v>4044701</v>
      </c>
      <c r="O83" s="34"/>
      <c r="P83" s="33">
        <v>5470572</v>
      </c>
      <c r="Q83" s="34"/>
      <c r="R83" s="33">
        <v>0</v>
      </c>
      <c r="S83" s="34"/>
      <c r="T83" s="33">
        <v>0</v>
      </c>
      <c r="U83" s="15">
        <v>16</v>
      </c>
      <c r="V83" s="41">
        <f t="shared" si="0"/>
        <v>9515273</v>
      </c>
      <c r="W83" s="15">
        <v>16</v>
      </c>
      <c r="X83" s="88">
        <f t="shared" si="1"/>
        <v>0.23341218587613466</v>
      </c>
      <c r="Y83" s="15">
        <v>16</v>
      </c>
      <c r="Z83" s="41">
        <f t="shared" si="2"/>
        <v>39611383</v>
      </c>
      <c r="AA83" s="15">
        <v>16</v>
      </c>
      <c r="AB83" s="88">
        <f t="shared" si="3"/>
        <v>0.11380343612723023</v>
      </c>
      <c r="AC83" s="15"/>
      <c r="AD83" s="15"/>
    </row>
    <row r="84" spans="1:30" ht="45" x14ac:dyDescent="0.25">
      <c r="A84" s="4"/>
      <c r="B84" s="4" t="s">
        <v>117</v>
      </c>
      <c r="C84" s="9"/>
      <c r="D84" s="26" t="s">
        <v>195</v>
      </c>
      <c r="E84" s="26" t="s">
        <v>211</v>
      </c>
      <c r="F84" s="21" t="s">
        <v>43</v>
      </c>
      <c r="G84" s="15">
        <v>16</v>
      </c>
      <c r="H84" s="41">
        <v>358365694</v>
      </c>
      <c r="I84" s="15">
        <v>16</v>
      </c>
      <c r="J84" s="41">
        <v>41590891</v>
      </c>
      <c r="K84" s="15">
        <v>16</v>
      </c>
      <c r="L84" s="41">
        <v>45532101</v>
      </c>
      <c r="M84" s="34"/>
      <c r="N84" s="41">
        <v>2416852</v>
      </c>
      <c r="O84" s="34"/>
      <c r="P84" s="33">
        <v>13813514</v>
      </c>
      <c r="Q84" s="34"/>
      <c r="R84" s="33">
        <v>0</v>
      </c>
      <c r="S84" s="34"/>
      <c r="T84" s="33">
        <v>0</v>
      </c>
      <c r="U84" s="15">
        <v>16</v>
      </c>
      <c r="V84" s="41">
        <f t="shared" si="0"/>
        <v>16230366</v>
      </c>
      <c r="W84" s="15">
        <v>16</v>
      </c>
      <c r="X84" s="88">
        <f t="shared" si="1"/>
        <v>0.35645985235779037</v>
      </c>
      <c r="Y84" s="15">
        <v>16</v>
      </c>
      <c r="Z84" s="41">
        <f t="shared" si="2"/>
        <v>57821257</v>
      </c>
      <c r="AA84" s="15">
        <v>16</v>
      </c>
      <c r="AB84" s="88">
        <f t="shared" si="3"/>
        <v>0.16134707637500592</v>
      </c>
      <c r="AC84" s="15"/>
      <c r="AD84" s="15"/>
    </row>
    <row r="85" spans="1:30" ht="45" x14ac:dyDescent="0.25">
      <c r="A85" s="4"/>
      <c r="B85" s="4" t="s">
        <v>117</v>
      </c>
      <c r="C85" s="9"/>
      <c r="D85" s="26" t="s">
        <v>196</v>
      </c>
      <c r="E85" s="26" t="s">
        <v>212</v>
      </c>
      <c r="F85" s="21" t="s">
        <v>43</v>
      </c>
      <c r="G85" s="15">
        <v>16</v>
      </c>
      <c r="H85" s="41">
        <v>360521600</v>
      </c>
      <c r="I85" s="15">
        <v>16</v>
      </c>
      <c r="J85" s="41">
        <v>43418287</v>
      </c>
      <c r="K85" s="15">
        <v>16</v>
      </c>
      <c r="L85" s="41">
        <v>46528900</v>
      </c>
      <c r="M85" s="34"/>
      <c r="N85" s="41">
        <v>3944104</v>
      </c>
      <c r="O85" s="34"/>
      <c r="P85" s="33">
        <v>3969468</v>
      </c>
      <c r="Q85" s="34"/>
      <c r="R85" s="33">
        <v>0</v>
      </c>
      <c r="S85" s="34"/>
      <c r="T85" s="33">
        <v>0</v>
      </c>
      <c r="U85" s="15">
        <v>16</v>
      </c>
      <c r="V85" s="41">
        <f t="shared" si="0"/>
        <v>7913572</v>
      </c>
      <c r="W85" s="15">
        <v>16</v>
      </c>
      <c r="X85" s="88">
        <f t="shared" si="1"/>
        <v>0.17007863929729694</v>
      </c>
      <c r="Y85" s="15">
        <v>16</v>
      </c>
      <c r="Z85" s="41">
        <f t="shared" si="2"/>
        <v>51331859</v>
      </c>
      <c r="AA85" s="15">
        <v>16</v>
      </c>
      <c r="AB85" s="88">
        <f t="shared" si="3"/>
        <v>0.14238220123288037</v>
      </c>
      <c r="AC85" s="15"/>
      <c r="AD85" s="15"/>
    </row>
    <row r="86" spans="1:30" ht="45" x14ac:dyDescent="0.25">
      <c r="A86" s="4"/>
      <c r="B86" s="4" t="s">
        <v>117</v>
      </c>
      <c r="C86" s="9"/>
      <c r="D86" s="26" t="s">
        <v>197</v>
      </c>
      <c r="E86" s="26" t="s">
        <v>213</v>
      </c>
      <c r="F86" s="21" t="s">
        <v>43</v>
      </c>
      <c r="G86" s="15">
        <v>16</v>
      </c>
      <c r="H86" s="41">
        <v>480508200</v>
      </c>
      <c r="I86" s="15">
        <v>16</v>
      </c>
      <c r="J86" s="41">
        <v>100289658</v>
      </c>
      <c r="K86" s="15">
        <v>16</v>
      </c>
      <c r="L86" s="41">
        <v>102070565</v>
      </c>
      <c r="M86" s="34"/>
      <c r="N86" s="41">
        <v>3036605</v>
      </c>
      <c r="O86" s="34"/>
      <c r="P86" s="33">
        <v>8217206</v>
      </c>
      <c r="Q86" s="34"/>
      <c r="R86" s="33">
        <v>0</v>
      </c>
      <c r="S86" s="34"/>
      <c r="T86" s="33">
        <v>0</v>
      </c>
      <c r="U86" s="15">
        <v>16</v>
      </c>
      <c r="V86" s="41">
        <f t="shared" si="0"/>
        <v>11253811</v>
      </c>
      <c r="W86" s="15">
        <v>16</v>
      </c>
      <c r="X86" s="88">
        <f t="shared" si="1"/>
        <v>0.11025520432849568</v>
      </c>
      <c r="Y86" s="15">
        <v>16</v>
      </c>
      <c r="Z86" s="41">
        <f t="shared" si="2"/>
        <v>111543469</v>
      </c>
      <c r="AA86" s="15">
        <v>16</v>
      </c>
      <c r="AB86" s="88">
        <f t="shared" si="3"/>
        <v>0.23213645261412813</v>
      </c>
      <c r="AC86" s="15"/>
      <c r="AD86" s="15"/>
    </row>
    <row r="87" spans="1:30" ht="45" x14ac:dyDescent="0.25">
      <c r="A87" s="4"/>
      <c r="B87" s="4" t="s">
        <v>117</v>
      </c>
      <c r="C87" s="9"/>
      <c r="D87" s="26" t="s">
        <v>198</v>
      </c>
      <c r="E87" s="26" t="s">
        <v>214</v>
      </c>
      <c r="F87" s="21" t="s">
        <v>43</v>
      </c>
      <c r="G87" s="15">
        <v>16</v>
      </c>
      <c r="H87" s="41">
        <v>389853808</v>
      </c>
      <c r="I87" s="15">
        <v>16</v>
      </c>
      <c r="J87" s="41">
        <v>55118384</v>
      </c>
      <c r="K87" s="15">
        <v>16</v>
      </c>
      <c r="L87" s="41">
        <v>60107606</v>
      </c>
      <c r="M87" s="34"/>
      <c r="N87" s="41">
        <v>6313300</v>
      </c>
      <c r="O87" s="34"/>
      <c r="P87" s="33">
        <v>16615493</v>
      </c>
      <c r="Q87" s="34"/>
      <c r="R87" s="33">
        <v>0</v>
      </c>
      <c r="S87" s="34"/>
      <c r="T87" s="33">
        <v>0</v>
      </c>
      <c r="U87" s="15">
        <v>16</v>
      </c>
      <c r="V87" s="41">
        <f t="shared" si="0"/>
        <v>22928793</v>
      </c>
      <c r="W87" s="15">
        <v>16</v>
      </c>
      <c r="X87" s="88">
        <f t="shared" si="1"/>
        <v>0.38146242257593821</v>
      </c>
      <c r="Y87" s="15">
        <v>16</v>
      </c>
      <c r="Z87" s="41">
        <f t="shared" si="2"/>
        <v>78047177</v>
      </c>
      <c r="AA87" s="15">
        <v>16</v>
      </c>
      <c r="AB87" s="88">
        <f t="shared" si="3"/>
        <v>0.20019601039782584</v>
      </c>
      <c r="AC87" s="15"/>
      <c r="AD87" s="15"/>
    </row>
    <row r="88" spans="1:30" ht="45" x14ac:dyDescent="0.25">
      <c r="A88" s="4"/>
      <c r="B88" s="4" t="s">
        <v>117</v>
      </c>
      <c r="C88" s="9"/>
      <c r="D88" s="26" t="s">
        <v>199</v>
      </c>
      <c r="E88" s="26" t="s">
        <v>215</v>
      </c>
      <c r="F88" s="21" t="s">
        <v>43</v>
      </c>
      <c r="G88" s="15">
        <v>16</v>
      </c>
      <c r="H88" s="41">
        <v>433828427</v>
      </c>
      <c r="I88" s="15">
        <v>16</v>
      </c>
      <c r="J88" s="41">
        <v>50728586</v>
      </c>
      <c r="K88" s="15">
        <v>16</v>
      </c>
      <c r="L88" s="41">
        <v>80463190</v>
      </c>
      <c r="M88" s="34"/>
      <c r="N88" s="41">
        <v>3259586</v>
      </c>
      <c r="O88" s="34"/>
      <c r="P88" s="33">
        <v>36344179</v>
      </c>
      <c r="Q88" s="34"/>
      <c r="R88" s="33">
        <v>0</v>
      </c>
      <c r="S88" s="34"/>
      <c r="T88" s="33">
        <v>0</v>
      </c>
      <c r="U88" s="15">
        <v>16</v>
      </c>
      <c r="V88" s="41">
        <f t="shared" si="0"/>
        <v>39603765</v>
      </c>
      <c r="W88" s="15">
        <v>16</v>
      </c>
      <c r="X88" s="88">
        <f t="shared" si="1"/>
        <v>0.49219730164812009</v>
      </c>
      <c r="Y88" s="15">
        <v>16</v>
      </c>
      <c r="Z88" s="41">
        <f t="shared" si="2"/>
        <v>90332351</v>
      </c>
      <c r="AA88" s="15">
        <v>16</v>
      </c>
      <c r="AB88" s="88">
        <f t="shared" si="3"/>
        <v>0.20822137365378318</v>
      </c>
      <c r="AC88" s="15"/>
      <c r="AD88" s="15"/>
    </row>
    <row r="89" spans="1:30" ht="45" x14ac:dyDescent="0.25">
      <c r="A89" s="4"/>
      <c r="B89" s="4" t="s">
        <v>117</v>
      </c>
      <c r="C89" s="9"/>
      <c r="D89" s="26" t="s">
        <v>200</v>
      </c>
      <c r="E89" s="26" t="s">
        <v>216</v>
      </c>
      <c r="F89" s="21" t="s">
        <v>43</v>
      </c>
      <c r="G89" s="15">
        <v>16</v>
      </c>
      <c r="H89" s="41">
        <v>387858400</v>
      </c>
      <c r="I89" s="15">
        <v>16</v>
      </c>
      <c r="J89" s="41">
        <v>48349972</v>
      </c>
      <c r="K89" s="15">
        <v>16</v>
      </c>
      <c r="L89" s="41">
        <v>59184230</v>
      </c>
      <c r="M89" s="34"/>
      <c r="N89" s="41">
        <v>2317000</v>
      </c>
      <c r="O89" s="34"/>
      <c r="P89" s="33">
        <v>5140686</v>
      </c>
      <c r="Q89" s="34"/>
      <c r="R89" s="33">
        <v>0</v>
      </c>
      <c r="S89" s="34"/>
      <c r="T89" s="33">
        <v>0</v>
      </c>
      <c r="U89" s="15">
        <v>16</v>
      </c>
      <c r="V89" s="41">
        <f t="shared" si="0"/>
        <v>7457686</v>
      </c>
      <c r="W89" s="15">
        <v>16</v>
      </c>
      <c r="X89" s="88">
        <f t="shared" si="1"/>
        <v>0.12600799233174106</v>
      </c>
      <c r="Y89" s="15">
        <v>16</v>
      </c>
      <c r="Z89" s="41">
        <f t="shared" si="2"/>
        <v>55807658</v>
      </c>
      <c r="AA89" s="15">
        <v>16</v>
      </c>
      <c r="AB89" s="88">
        <f t="shared" si="3"/>
        <v>0.14388668132493715</v>
      </c>
      <c r="AC89" s="15"/>
      <c r="AD89" s="15"/>
    </row>
    <row r="90" spans="1:30" ht="45" x14ac:dyDescent="0.25">
      <c r="A90" s="4"/>
      <c r="B90" s="4" t="s">
        <v>117</v>
      </c>
      <c r="C90" s="9"/>
      <c r="D90" s="26" t="s">
        <v>201</v>
      </c>
      <c r="E90" s="26" t="s">
        <v>217</v>
      </c>
      <c r="F90" s="21" t="s">
        <v>43</v>
      </c>
      <c r="G90" s="15">
        <v>16</v>
      </c>
      <c r="H90" s="41">
        <v>385820000</v>
      </c>
      <c r="I90" s="15">
        <v>16</v>
      </c>
      <c r="J90" s="41">
        <v>49866386</v>
      </c>
      <c r="K90" s="15">
        <v>16</v>
      </c>
      <c r="L90" s="41">
        <v>58240200</v>
      </c>
      <c r="M90" s="34"/>
      <c r="N90" s="41">
        <v>11104412</v>
      </c>
      <c r="O90" s="34"/>
      <c r="P90" s="33">
        <v>10734648</v>
      </c>
      <c r="Q90" s="34"/>
      <c r="R90" s="33">
        <v>0</v>
      </c>
      <c r="S90" s="34"/>
      <c r="T90" s="33">
        <v>0</v>
      </c>
      <c r="U90" s="15">
        <v>16</v>
      </c>
      <c r="V90" s="41">
        <f t="shared" si="0"/>
        <v>21839060</v>
      </c>
      <c r="W90" s="15">
        <v>16</v>
      </c>
      <c r="X90" s="88">
        <f t="shared" si="1"/>
        <v>0.3749825721752329</v>
      </c>
      <c r="Y90" s="15">
        <v>16</v>
      </c>
      <c r="Z90" s="41">
        <f t="shared" si="2"/>
        <v>71705446</v>
      </c>
      <c r="AA90" s="15">
        <v>16</v>
      </c>
      <c r="AB90" s="88">
        <f t="shared" si="3"/>
        <v>0.18585207091389766</v>
      </c>
      <c r="AC90" s="15"/>
      <c r="AD90" s="15"/>
    </row>
    <row r="91" spans="1:30" ht="45" x14ac:dyDescent="0.25">
      <c r="A91" s="4"/>
      <c r="B91" s="4" t="s">
        <v>117</v>
      </c>
      <c r="C91" s="9"/>
      <c r="D91" s="26" t="s">
        <v>202</v>
      </c>
      <c r="E91" s="26" t="s">
        <v>218</v>
      </c>
      <c r="F91" s="21" t="s">
        <v>43</v>
      </c>
      <c r="G91" s="15">
        <v>16</v>
      </c>
      <c r="H91" s="41">
        <v>413422252</v>
      </c>
      <c r="I91" s="15">
        <v>16</v>
      </c>
      <c r="J91" s="41">
        <v>52734924</v>
      </c>
      <c r="K91" s="15">
        <v>16</v>
      </c>
      <c r="L91" s="41">
        <v>71017347</v>
      </c>
      <c r="M91" s="34"/>
      <c r="N91" s="41">
        <v>3522482</v>
      </c>
      <c r="O91" s="34"/>
      <c r="P91" s="33">
        <v>18891573</v>
      </c>
      <c r="Q91" s="34"/>
      <c r="R91" s="33">
        <v>0</v>
      </c>
      <c r="S91" s="34"/>
      <c r="T91" s="33">
        <v>0</v>
      </c>
      <c r="U91" s="15">
        <v>16</v>
      </c>
      <c r="V91" s="41">
        <f t="shared" si="0"/>
        <v>22414055</v>
      </c>
      <c r="W91" s="15">
        <v>16</v>
      </c>
      <c r="X91" s="88">
        <f t="shared" si="1"/>
        <v>0.3156138034838164</v>
      </c>
      <c r="Y91" s="15">
        <v>16</v>
      </c>
      <c r="Z91" s="41">
        <f t="shared" si="2"/>
        <v>75148979</v>
      </c>
      <c r="AA91" s="15">
        <v>16</v>
      </c>
      <c r="AB91" s="88">
        <f t="shared" si="3"/>
        <v>0.18177294191702095</v>
      </c>
      <c r="AC91" s="15"/>
      <c r="AD91" s="15"/>
    </row>
    <row r="92" spans="1:30" ht="45" x14ac:dyDescent="0.25">
      <c r="A92" s="4"/>
      <c r="B92" s="4" t="s">
        <v>117</v>
      </c>
      <c r="C92" s="9"/>
      <c r="D92" s="26" t="s">
        <v>203</v>
      </c>
      <c r="E92" s="26" t="s">
        <v>219</v>
      </c>
      <c r="F92" s="21" t="s">
        <v>43</v>
      </c>
      <c r="G92" s="15">
        <v>16</v>
      </c>
      <c r="H92" s="41">
        <v>647964028</v>
      </c>
      <c r="I92" s="15">
        <v>16</v>
      </c>
      <c r="J92" s="41">
        <v>193784198</v>
      </c>
      <c r="K92" s="15">
        <v>16</v>
      </c>
      <c r="L92" s="41">
        <v>71206700</v>
      </c>
      <c r="M92" s="34"/>
      <c r="N92" s="41">
        <v>10074932</v>
      </c>
      <c r="O92" s="34"/>
      <c r="P92" s="33">
        <v>16082504</v>
      </c>
      <c r="Q92" s="34"/>
      <c r="R92" s="33">
        <v>0</v>
      </c>
      <c r="S92" s="34"/>
      <c r="T92" s="33">
        <v>0</v>
      </c>
      <c r="U92" s="15">
        <v>16</v>
      </c>
      <c r="V92" s="41">
        <f t="shared" si="0"/>
        <v>26157436</v>
      </c>
      <c r="W92" s="15">
        <v>16</v>
      </c>
      <c r="X92" s="88">
        <f t="shared" si="1"/>
        <v>0.36734515150961916</v>
      </c>
      <c r="Y92" s="15">
        <v>16</v>
      </c>
      <c r="Z92" s="41">
        <f t="shared" si="2"/>
        <v>219941634</v>
      </c>
      <c r="AA92" s="15">
        <v>16</v>
      </c>
      <c r="AB92" s="88">
        <f t="shared" si="3"/>
        <v>0.33943494468183655</v>
      </c>
      <c r="AC92" s="15"/>
      <c r="AD92" s="15"/>
    </row>
    <row r="93" spans="1:30" ht="45" x14ac:dyDescent="0.25">
      <c r="A93" s="4"/>
      <c r="B93" s="4" t="s">
        <v>117</v>
      </c>
      <c r="C93" s="9"/>
      <c r="D93" s="26" t="s">
        <v>205</v>
      </c>
      <c r="E93" s="26" t="s">
        <v>221</v>
      </c>
      <c r="F93" s="21" t="s">
        <v>43</v>
      </c>
      <c r="G93" s="15">
        <v>16</v>
      </c>
      <c r="H93" s="41">
        <v>403020200</v>
      </c>
      <c r="I93" s="15">
        <v>16</v>
      </c>
      <c r="J93" s="41">
        <v>55078995</v>
      </c>
      <c r="K93" s="15">
        <v>16</v>
      </c>
      <c r="L93" s="41">
        <v>109692700</v>
      </c>
      <c r="M93" s="34"/>
      <c r="N93" s="41">
        <v>2865920</v>
      </c>
      <c r="O93" s="34"/>
      <c r="P93" s="33">
        <v>12243394</v>
      </c>
      <c r="Q93" s="34"/>
      <c r="R93" s="33">
        <v>0</v>
      </c>
      <c r="S93" s="34"/>
      <c r="T93" s="33">
        <v>0</v>
      </c>
      <c r="U93" s="15">
        <v>16</v>
      </c>
      <c r="V93" s="41">
        <f t="shared" si="0"/>
        <v>15109314</v>
      </c>
      <c r="W93" s="15">
        <v>16</v>
      </c>
      <c r="X93" s="88">
        <f t="shared" si="1"/>
        <v>0.13774220162326209</v>
      </c>
      <c r="Y93" s="15">
        <v>16</v>
      </c>
      <c r="Z93" s="41">
        <f t="shared" si="2"/>
        <v>70188309</v>
      </c>
      <c r="AA93" s="15">
        <v>16</v>
      </c>
      <c r="AB93" s="88">
        <f t="shared" si="3"/>
        <v>0.17415580906366479</v>
      </c>
      <c r="AC93" s="15"/>
      <c r="AD93" s="15"/>
    </row>
    <row r="94" spans="1:30" ht="45" x14ac:dyDescent="0.25">
      <c r="A94" s="4"/>
      <c r="B94" s="4" t="s">
        <v>117</v>
      </c>
      <c r="C94" s="9"/>
      <c r="D94" s="26" t="s">
        <v>204</v>
      </c>
      <c r="E94" s="26" t="s">
        <v>220</v>
      </c>
      <c r="F94" s="21" t="s">
        <v>43</v>
      </c>
      <c r="G94" s="15">
        <v>16</v>
      </c>
      <c r="H94" s="41">
        <v>491369860</v>
      </c>
      <c r="I94" s="15">
        <v>16</v>
      </c>
      <c r="J94" s="41">
        <v>88731568</v>
      </c>
      <c r="K94" s="15">
        <v>16</v>
      </c>
      <c r="L94" s="41">
        <v>107098133</v>
      </c>
      <c r="M94" s="34"/>
      <c r="N94" s="41">
        <v>12125872</v>
      </c>
      <c r="O94" s="34"/>
      <c r="P94" s="33">
        <v>13782198</v>
      </c>
      <c r="Q94" s="34"/>
      <c r="R94" s="33">
        <v>0</v>
      </c>
      <c r="S94" s="34"/>
      <c r="T94" s="33">
        <v>0</v>
      </c>
      <c r="U94" s="15">
        <v>16</v>
      </c>
      <c r="V94" s="41">
        <f t="shared" si="0"/>
        <v>25908070</v>
      </c>
      <c r="W94" s="15">
        <v>16</v>
      </c>
      <c r="X94" s="88">
        <f t="shared" si="1"/>
        <v>0.24190963254233386</v>
      </c>
      <c r="Y94" s="15">
        <v>16</v>
      </c>
      <c r="Z94" s="41">
        <f t="shared" si="2"/>
        <v>114639638</v>
      </c>
      <c r="AA94" s="15">
        <v>16</v>
      </c>
      <c r="AB94" s="88">
        <f t="shared" si="3"/>
        <v>0.23330620644904837</v>
      </c>
      <c r="AC94" s="15"/>
      <c r="AD94" s="15"/>
    </row>
    <row r="95" spans="1:30" ht="45" x14ac:dyDescent="0.25">
      <c r="A95" s="4"/>
      <c r="B95" s="4" t="s">
        <v>117</v>
      </c>
      <c r="C95" s="9"/>
      <c r="D95" s="26" t="s">
        <v>206</v>
      </c>
      <c r="E95" s="26" t="s">
        <v>222</v>
      </c>
      <c r="F95" s="21" t="s">
        <v>43</v>
      </c>
      <c r="G95" s="15">
        <v>16</v>
      </c>
      <c r="H95" s="41">
        <v>392699919</v>
      </c>
      <c r="I95" s="15">
        <v>16</v>
      </c>
      <c r="J95" s="41">
        <v>47847025</v>
      </c>
      <c r="K95" s="15">
        <v>16</v>
      </c>
      <c r="L95" s="41">
        <v>61425086</v>
      </c>
      <c r="M95" s="34"/>
      <c r="N95" s="41">
        <v>5423832</v>
      </c>
      <c r="O95" s="34"/>
      <c r="P95" s="33">
        <v>11097770</v>
      </c>
      <c r="Q95" s="34"/>
      <c r="R95" s="33">
        <v>0</v>
      </c>
      <c r="S95" s="34"/>
      <c r="T95" s="33">
        <v>0</v>
      </c>
      <c r="U95" s="15">
        <v>16</v>
      </c>
      <c r="V95" s="41">
        <f t="shared" si="0"/>
        <v>16521602</v>
      </c>
      <c r="W95" s="15">
        <v>16</v>
      </c>
      <c r="X95" s="88">
        <f t="shared" si="1"/>
        <v>0.26897157294985308</v>
      </c>
      <c r="Y95" s="15">
        <v>16</v>
      </c>
      <c r="Z95" s="41">
        <f t="shared" si="2"/>
        <v>64368627</v>
      </c>
      <c r="AA95" s="15">
        <v>16</v>
      </c>
      <c r="AB95" s="88">
        <f t="shared" si="3"/>
        <v>0.16391301318297447</v>
      </c>
      <c r="AC95" s="15"/>
      <c r="AD95" s="15"/>
    </row>
    <row r="96" spans="1:30" x14ac:dyDescent="0.25">
      <c r="A96" s="5"/>
      <c r="B96" s="5"/>
      <c r="C96" s="10"/>
      <c r="D96" s="10"/>
      <c r="E96" s="10"/>
      <c r="F96" s="22"/>
      <c r="G96" s="16"/>
      <c r="H96" s="42"/>
      <c r="I96" s="16"/>
      <c r="J96" s="42"/>
      <c r="K96" s="16"/>
      <c r="L96" s="42"/>
      <c r="M96" s="36"/>
      <c r="N96" s="42"/>
      <c r="O96" s="36"/>
      <c r="P96" s="35"/>
      <c r="Q96" s="36"/>
      <c r="R96" s="35"/>
      <c r="S96" s="36"/>
      <c r="T96" s="35"/>
      <c r="U96" s="16"/>
      <c r="V96" s="42"/>
      <c r="W96" s="16"/>
      <c r="X96" s="89"/>
      <c r="Y96" s="16"/>
      <c r="Z96" s="42"/>
      <c r="AA96" s="16"/>
      <c r="AB96" s="36"/>
      <c r="AC96" s="16"/>
      <c r="AD96" s="16"/>
    </row>
    <row r="97" spans="1:30" ht="30" x14ac:dyDescent="0.25">
      <c r="A97" s="4"/>
      <c r="B97" s="4" t="s">
        <v>118</v>
      </c>
      <c r="C97" s="9"/>
      <c r="D97" s="99" t="s">
        <v>115</v>
      </c>
      <c r="E97" s="9" t="s">
        <v>116</v>
      </c>
      <c r="F97" s="21" t="s">
        <v>43</v>
      </c>
      <c r="G97" s="15">
        <v>21</v>
      </c>
      <c r="H97" s="41">
        <v>98149465</v>
      </c>
      <c r="I97" s="15">
        <v>21</v>
      </c>
      <c r="J97" s="41">
        <v>20009750</v>
      </c>
      <c r="K97" s="15">
        <v>21</v>
      </c>
      <c r="L97" s="41">
        <v>32507000</v>
      </c>
      <c r="M97" s="34"/>
      <c r="N97" s="41">
        <v>0</v>
      </c>
      <c r="O97" s="34"/>
      <c r="P97" s="33">
        <v>8337000</v>
      </c>
      <c r="Q97" s="34"/>
      <c r="R97" s="33">
        <v>0</v>
      </c>
      <c r="S97" s="34"/>
      <c r="T97" s="33">
        <v>0</v>
      </c>
      <c r="U97" s="15">
        <v>21</v>
      </c>
      <c r="V97" s="41">
        <f>N97+P97+R97+T97</f>
        <v>8337000</v>
      </c>
      <c r="W97" s="15">
        <v>21</v>
      </c>
      <c r="X97" s="88">
        <f>V97/L97</f>
        <v>0.25646783769649611</v>
      </c>
      <c r="Y97" s="15">
        <v>21</v>
      </c>
      <c r="Z97" s="41">
        <f>J97+V97</f>
        <v>28346750</v>
      </c>
      <c r="AA97" s="15">
        <v>21</v>
      </c>
      <c r="AB97" s="88">
        <f>Z97/H97</f>
        <v>0.28881206841015383</v>
      </c>
      <c r="AC97" s="15"/>
      <c r="AD97" s="15"/>
    </row>
    <row r="98" spans="1:30" x14ac:dyDescent="0.25">
      <c r="A98" s="5"/>
      <c r="B98" s="5"/>
      <c r="C98" s="10"/>
      <c r="D98" s="10"/>
      <c r="E98" s="10"/>
      <c r="F98" s="22"/>
      <c r="G98" s="16"/>
      <c r="H98" s="42"/>
      <c r="I98" s="16"/>
      <c r="J98" s="42"/>
      <c r="K98" s="16"/>
      <c r="L98" s="42"/>
      <c r="M98" s="36"/>
      <c r="N98" s="42"/>
      <c r="O98" s="36"/>
      <c r="P98" s="35"/>
      <c r="Q98" s="36"/>
      <c r="R98" s="35"/>
      <c r="S98" s="36"/>
      <c r="T98" s="35"/>
      <c r="U98" s="16"/>
      <c r="V98" s="42"/>
      <c r="W98" s="16"/>
      <c r="X98" s="89"/>
      <c r="Y98" s="16"/>
      <c r="Z98" s="42"/>
      <c r="AA98" s="16"/>
      <c r="AB98" s="36"/>
      <c r="AC98" s="16"/>
      <c r="AD98" s="16"/>
    </row>
    <row r="99" spans="1:30" ht="30" x14ac:dyDescent="0.25">
      <c r="A99" s="49"/>
      <c r="B99" s="49" t="s">
        <v>119</v>
      </c>
      <c r="C99" s="50"/>
      <c r="D99" s="50" t="s">
        <v>120</v>
      </c>
      <c r="E99" s="50" t="s">
        <v>121</v>
      </c>
      <c r="F99" s="51"/>
      <c r="G99" s="52"/>
      <c r="H99" s="53">
        <f>H104+H110+H147</f>
        <v>26812732800</v>
      </c>
      <c r="I99" s="52"/>
      <c r="J99" s="53">
        <f>J104+J110</f>
        <v>5073164211</v>
      </c>
      <c r="K99" s="52"/>
      <c r="L99" s="53">
        <f>L104+L110</f>
        <v>5933751411</v>
      </c>
      <c r="M99" s="54"/>
      <c r="N99" s="53">
        <f>N104+N110</f>
        <v>655496300</v>
      </c>
      <c r="O99" s="54"/>
      <c r="P99" s="55">
        <f>P104+P110</f>
        <v>919842460</v>
      </c>
      <c r="Q99" s="54"/>
      <c r="R99" s="55">
        <f>R104+R110</f>
        <v>0</v>
      </c>
      <c r="S99" s="54"/>
      <c r="T99" s="55">
        <f>T104+T110</f>
        <v>0</v>
      </c>
      <c r="U99" s="52"/>
      <c r="V99" s="53">
        <f>V104+V110</f>
        <v>1575338760</v>
      </c>
      <c r="W99" s="52"/>
      <c r="X99" s="86">
        <f>V99/L99</f>
        <v>0.2654878256408979</v>
      </c>
      <c r="Y99" s="52"/>
      <c r="Z99" s="53">
        <f>Z104+Z110</f>
        <v>5655582884</v>
      </c>
      <c r="AA99" s="52"/>
      <c r="AB99" s="86">
        <f>Z99/H99</f>
        <v>0.21092899877777471</v>
      </c>
      <c r="AC99" s="52"/>
      <c r="AD99" s="52"/>
    </row>
    <row r="100" spans="1:30" ht="30" x14ac:dyDescent="0.25">
      <c r="A100" s="1"/>
      <c r="B100" s="1"/>
      <c r="C100" s="6"/>
      <c r="D100" s="6"/>
      <c r="E100" s="6" t="s">
        <v>122</v>
      </c>
      <c r="F100" s="18"/>
      <c r="G100" s="12"/>
      <c r="H100" s="38"/>
      <c r="I100" s="12"/>
      <c r="J100" s="38"/>
      <c r="K100" s="12"/>
      <c r="L100" s="38"/>
      <c r="M100" s="28"/>
      <c r="N100" s="38"/>
      <c r="O100" s="28"/>
      <c r="P100" s="27"/>
      <c r="Q100" s="28"/>
      <c r="R100" s="27"/>
      <c r="S100" s="28"/>
      <c r="T100" s="27"/>
      <c r="U100" s="12"/>
      <c r="V100" s="38"/>
      <c r="W100" s="12"/>
      <c r="X100" s="91"/>
      <c r="Y100" s="12"/>
      <c r="Z100" s="38"/>
      <c r="AA100" s="12"/>
      <c r="AB100" s="28"/>
      <c r="AC100" s="12"/>
      <c r="AD100" s="12"/>
    </row>
    <row r="101" spans="1:30" ht="30" x14ac:dyDescent="0.25">
      <c r="A101" s="1"/>
      <c r="B101" s="1"/>
      <c r="C101" s="6"/>
      <c r="D101" s="6"/>
      <c r="E101" s="6" t="s">
        <v>123</v>
      </c>
      <c r="F101" s="18"/>
      <c r="G101" s="12"/>
      <c r="H101" s="38"/>
      <c r="I101" s="12"/>
      <c r="J101" s="38"/>
      <c r="K101" s="12"/>
      <c r="L101" s="38"/>
      <c r="M101" s="28"/>
      <c r="N101" s="38"/>
      <c r="O101" s="28"/>
      <c r="P101" s="27"/>
      <c r="Q101" s="28"/>
      <c r="R101" s="27"/>
      <c r="S101" s="28"/>
      <c r="T101" s="27"/>
      <c r="U101" s="12"/>
      <c r="V101" s="38"/>
      <c r="W101" s="12"/>
      <c r="X101" s="91"/>
      <c r="Y101" s="12"/>
      <c r="Z101" s="38"/>
      <c r="AA101" s="12"/>
      <c r="AB101" s="28"/>
      <c r="AC101" s="12"/>
      <c r="AD101" s="12"/>
    </row>
    <row r="102" spans="1:30" ht="30" x14ac:dyDescent="0.25">
      <c r="A102" s="1"/>
      <c r="B102" s="1"/>
      <c r="C102" s="6"/>
      <c r="D102" s="6"/>
      <c r="E102" s="6" t="s">
        <v>124</v>
      </c>
      <c r="F102" s="18"/>
      <c r="G102" s="12"/>
      <c r="H102" s="38"/>
      <c r="I102" s="12"/>
      <c r="J102" s="38"/>
      <c r="K102" s="12"/>
      <c r="L102" s="38"/>
      <c r="M102" s="28"/>
      <c r="N102" s="38"/>
      <c r="O102" s="28"/>
      <c r="P102" s="27"/>
      <c r="Q102" s="28"/>
      <c r="R102" s="27"/>
      <c r="S102" s="28"/>
      <c r="T102" s="27"/>
      <c r="U102" s="12"/>
      <c r="V102" s="38"/>
      <c r="W102" s="12"/>
      <c r="X102" s="91"/>
      <c r="Y102" s="12"/>
      <c r="Z102" s="38"/>
      <c r="AA102" s="12"/>
      <c r="AB102" s="28"/>
      <c r="AC102" s="12"/>
      <c r="AD102" s="12"/>
    </row>
    <row r="103" spans="1:30" x14ac:dyDescent="0.25">
      <c r="A103" s="1"/>
      <c r="B103" s="1"/>
      <c r="C103" s="6"/>
      <c r="D103" s="6"/>
      <c r="E103" s="6"/>
      <c r="F103" s="18"/>
      <c r="G103" s="12"/>
      <c r="H103" s="38"/>
      <c r="I103" s="12"/>
      <c r="J103" s="38"/>
      <c r="K103" s="12"/>
      <c r="L103" s="38"/>
      <c r="M103" s="28"/>
      <c r="N103" s="38"/>
      <c r="O103" s="28"/>
      <c r="P103" s="27"/>
      <c r="Q103" s="28"/>
      <c r="R103" s="27"/>
      <c r="S103" s="28"/>
      <c r="T103" s="27"/>
      <c r="U103" s="12"/>
      <c r="V103" s="38"/>
      <c r="W103" s="12"/>
      <c r="X103" s="91"/>
      <c r="Y103" s="12"/>
      <c r="Z103" s="38"/>
      <c r="AA103" s="12"/>
      <c r="AB103" s="28"/>
      <c r="AC103" s="12"/>
      <c r="AD103" s="12"/>
    </row>
    <row r="104" spans="1:30" ht="45" x14ac:dyDescent="0.25">
      <c r="A104" s="2"/>
      <c r="B104" s="2" t="s">
        <v>125</v>
      </c>
      <c r="C104" s="7"/>
      <c r="D104" s="7" t="s">
        <v>126</v>
      </c>
      <c r="E104" s="7" t="s">
        <v>127</v>
      </c>
      <c r="F104" s="19"/>
      <c r="G104" s="13"/>
      <c r="H104" s="39">
        <f>SUM(H106:H108)</f>
        <v>439210094</v>
      </c>
      <c r="I104" s="13"/>
      <c r="J104" s="39">
        <f>SUM(J106:J108)</f>
        <v>64048282</v>
      </c>
      <c r="K104" s="13"/>
      <c r="L104" s="39">
        <f>SUM(L106:L108)</f>
        <v>73250000</v>
      </c>
      <c r="M104" s="30"/>
      <c r="N104" s="39">
        <f>SUM(N106:N108)</f>
        <v>17846000</v>
      </c>
      <c r="O104" s="30"/>
      <c r="P104" s="29">
        <f>SUM(P106:P108)</f>
        <v>0</v>
      </c>
      <c r="Q104" s="30"/>
      <c r="R104" s="29">
        <f>SUM(R106:R108)</f>
        <v>0</v>
      </c>
      <c r="S104" s="30"/>
      <c r="T104" s="29">
        <f>SUM(T106:T108)</f>
        <v>0</v>
      </c>
      <c r="U104" s="13"/>
      <c r="V104" s="39">
        <f>SUM(V106:V108)</f>
        <v>17846000</v>
      </c>
      <c r="W104" s="13"/>
      <c r="X104" s="87">
        <f>V104/L104</f>
        <v>0.24363139931740616</v>
      </c>
      <c r="Y104" s="13"/>
      <c r="Z104" s="39">
        <f>SUM(Z106:Z108)</f>
        <v>81894282</v>
      </c>
      <c r="AA104" s="13"/>
      <c r="AB104" s="87">
        <f>Z104/H104</f>
        <v>0.18645810540046467</v>
      </c>
      <c r="AC104" s="13"/>
      <c r="AD104" s="13"/>
    </row>
    <row r="105" spans="1:30" x14ac:dyDescent="0.25">
      <c r="A105" s="3"/>
      <c r="B105" s="3"/>
      <c r="C105" s="8"/>
      <c r="D105" s="8"/>
      <c r="E105" s="8"/>
      <c r="F105" s="20"/>
      <c r="G105" s="14"/>
      <c r="H105" s="40"/>
      <c r="I105" s="14"/>
      <c r="J105" s="40"/>
      <c r="K105" s="14"/>
      <c r="L105" s="40"/>
      <c r="M105" s="32"/>
      <c r="N105" s="40"/>
      <c r="O105" s="32"/>
      <c r="P105" s="31"/>
      <c r="Q105" s="32"/>
      <c r="R105" s="31"/>
      <c r="S105" s="32"/>
      <c r="T105" s="31"/>
      <c r="U105" s="14"/>
      <c r="V105" s="40"/>
      <c r="W105" s="14"/>
      <c r="X105" s="90"/>
      <c r="Y105" s="14"/>
      <c r="Z105" s="40"/>
      <c r="AA105" s="14"/>
      <c r="AB105" s="32"/>
      <c r="AC105" s="14"/>
      <c r="AD105" s="14"/>
    </row>
    <row r="106" spans="1:30" ht="45" x14ac:dyDescent="0.25">
      <c r="A106" s="4"/>
      <c r="B106" s="4" t="s">
        <v>131</v>
      </c>
      <c r="C106" s="9"/>
      <c r="D106" s="9" t="s">
        <v>128</v>
      </c>
      <c r="E106" s="9" t="s">
        <v>130</v>
      </c>
      <c r="F106" s="21" t="s">
        <v>129</v>
      </c>
      <c r="G106" s="15">
        <v>21</v>
      </c>
      <c r="H106" s="41">
        <v>155642494</v>
      </c>
      <c r="I106" s="15">
        <v>21</v>
      </c>
      <c r="J106" s="41">
        <v>22358282</v>
      </c>
      <c r="K106" s="15">
        <v>21</v>
      </c>
      <c r="L106" s="41">
        <v>23446000</v>
      </c>
      <c r="M106" s="34"/>
      <c r="N106" s="41">
        <v>17846000</v>
      </c>
      <c r="O106" s="34"/>
      <c r="P106" s="33">
        <v>0</v>
      </c>
      <c r="Q106" s="34"/>
      <c r="R106" s="33">
        <v>0</v>
      </c>
      <c r="S106" s="34"/>
      <c r="T106" s="33">
        <v>0</v>
      </c>
      <c r="U106" s="15">
        <v>21</v>
      </c>
      <c r="V106" s="41">
        <f>N106+P106+R106+T106</f>
        <v>17846000</v>
      </c>
      <c r="W106" s="15">
        <v>21</v>
      </c>
      <c r="X106" s="88">
        <f>V106/L106</f>
        <v>0.76115328840740426</v>
      </c>
      <c r="Y106" s="15">
        <v>21</v>
      </c>
      <c r="Z106" s="41">
        <f>J106+V106</f>
        <v>40204282</v>
      </c>
      <c r="AA106" s="15">
        <v>21</v>
      </c>
      <c r="AB106" s="88">
        <f>Z106/H106</f>
        <v>0.25831173072824187</v>
      </c>
      <c r="AC106" s="15"/>
      <c r="AD106" s="15"/>
    </row>
    <row r="107" spans="1:30" x14ac:dyDescent="0.25">
      <c r="A107" s="5"/>
      <c r="B107" s="5"/>
      <c r="C107" s="10"/>
      <c r="D107" s="10"/>
      <c r="E107" s="10"/>
      <c r="F107" s="22"/>
      <c r="G107" s="16"/>
      <c r="H107" s="42"/>
      <c r="I107" s="16"/>
      <c r="J107" s="42"/>
      <c r="K107" s="16"/>
      <c r="L107" s="42"/>
      <c r="M107" s="36"/>
      <c r="N107" s="42"/>
      <c r="O107" s="36"/>
      <c r="P107" s="35"/>
      <c r="Q107" s="36"/>
      <c r="R107" s="35"/>
      <c r="S107" s="36"/>
      <c r="T107" s="35"/>
      <c r="U107" s="16"/>
      <c r="V107" s="42"/>
      <c r="W107" s="16"/>
      <c r="X107" s="89"/>
      <c r="Y107" s="16"/>
      <c r="Z107" s="42"/>
      <c r="AA107" s="16"/>
      <c r="AB107" s="36"/>
      <c r="AC107" s="16"/>
      <c r="AD107" s="16"/>
    </row>
    <row r="108" spans="1:30" ht="30" x14ac:dyDescent="0.25">
      <c r="A108" s="4"/>
      <c r="B108" s="4" t="s">
        <v>134</v>
      </c>
      <c r="C108" s="9"/>
      <c r="D108" s="9" t="s">
        <v>132</v>
      </c>
      <c r="E108" s="9" t="s">
        <v>133</v>
      </c>
      <c r="F108" s="21" t="s">
        <v>43</v>
      </c>
      <c r="G108" s="15">
        <v>21</v>
      </c>
      <c r="H108" s="41">
        <v>283567600</v>
      </c>
      <c r="I108" s="15">
        <v>21</v>
      </c>
      <c r="J108" s="41">
        <v>41690000</v>
      </c>
      <c r="K108" s="15">
        <v>21</v>
      </c>
      <c r="L108" s="41">
        <v>49804000</v>
      </c>
      <c r="M108" s="34"/>
      <c r="N108" s="41">
        <v>0</v>
      </c>
      <c r="O108" s="34"/>
      <c r="P108" s="33">
        <v>0</v>
      </c>
      <c r="Q108" s="34"/>
      <c r="R108" s="33">
        <v>0</v>
      </c>
      <c r="S108" s="34"/>
      <c r="T108" s="33">
        <v>0</v>
      </c>
      <c r="U108" s="15">
        <v>21</v>
      </c>
      <c r="V108" s="41">
        <f>N108+P108+R108+T108</f>
        <v>0</v>
      </c>
      <c r="W108" s="15">
        <v>21</v>
      </c>
      <c r="X108" s="88">
        <f>V108/L108</f>
        <v>0</v>
      </c>
      <c r="Y108" s="15">
        <v>21</v>
      </c>
      <c r="Z108" s="41">
        <f>J108+V108</f>
        <v>41690000</v>
      </c>
      <c r="AA108" s="15">
        <v>21</v>
      </c>
      <c r="AB108" s="88">
        <f>Z108/H108</f>
        <v>0.14701961719180895</v>
      </c>
      <c r="AC108" s="15"/>
      <c r="AD108" s="15"/>
    </row>
    <row r="109" spans="1:30" x14ac:dyDescent="0.25">
      <c r="A109" s="5"/>
      <c r="B109" s="5"/>
      <c r="C109" s="10"/>
      <c r="D109" s="10"/>
      <c r="E109" s="10"/>
      <c r="F109" s="22"/>
      <c r="G109" s="16"/>
      <c r="H109" s="42"/>
      <c r="I109" s="16"/>
      <c r="J109" s="42"/>
      <c r="K109" s="16"/>
      <c r="L109" s="42"/>
      <c r="M109" s="36"/>
      <c r="N109" s="42"/>
      <c r="O109" s="36"/>
      <c r="P109" s="35"/>
      <c r="Q109" s="36"/>
      <c r="R109" s="35"/>
      <c r="S109" s="36"/>
      <c r="T109" s="35"/>
      <c r="U109" s="16"/>
      <c r="V109" s="42"/>
      <c r="W109" s="16"/>
      <c r="X109" s="89"/>
      <c r="Y109" s="16"/>
      <c r="Z109" s="42"/>
      <c r="AA109" s="16"/>
      <c r="AB109" s="36"/>
      <c r="AC109" s="16"/>
      <c r="AD109" s="16"/>
    </row>
    <row r="110" spans="1:30" ht="30" x14ac:dyDescent="0.25">
      <c r="A110" s="2"/>
      <c r="B110" s="2" t="s">
        <v>135</v>
      </c>
      <c r="C110" s="7"/>
      <c r="D110" s="7" t="s">
        <v>136</v>
      </c>
      <c r="E110" s="7" t="s">
        <v>137</v>
      </c>
      <c r="F110" s="19"/>
      <c r="G110" s="13"/>
      <c r="H110" s="39">
        <f>SUM(H113:H145)</f>
        <v>26146490668</v>
      </c>
      <c r="I110" s="13"/>
      <c r="J110" s="39">
        <f>SUM(J113:J145)</f>
        <v>5009115929</v>
      </c>
      <c r="K110" s="13"/>
      <c r="L110" s="39">
        <f>SUM(L113:L145)</f>
        <v>5860501411</v>
      </c>
      <c r="M110" s="30"/>
      <c r="N110" s="39">
        <f>SUM(N113:N145)</f>
        <v>637650300</v>
      </c>
      <c r="O110" s="30"/>
      <c r="P110" s="29">
        <f>SUM(P113:P145)</f>
        <v>919842460</v>
      </c>
      <c r="Q110" s="30"/>
      <c r="R110" s="29">
        <f>SUM(R113:R145)</f>
        <v>0</v>
      </c>
      <c r="S110" s="30"/>
      <c r="T110" s="29">
        <f>SUM(T113:T145)</f>
        <v>0</v>
      </c>
      <c r="U110" s="13"/>
      <c r="V110" s="39">
        <f>SUM(V113:V145)</f>
        <v>1557492760</v>
      </c>
      <c r="W110" s="13"/>
      <c r="X110" s="87">
        <f>V110/L110</f>
        <v>0.265761007595123</v>
      </c>
      <c r="Y110" s="13"/>
      <c r="Z110" s="39">
        <f>SUM(Z113:Z145)</f>
        <v>5573688602</v>
      </c>
      <c r="AA110" s="13"/>
      <c r="AB110" s="87">
        <f>Z110/H110</f>
        <v>0.21317157521339911</v>
      </c>
      <c r="AC110" s="13"/>
      <c r="AD110" s="13"/>
    </row>
    <row r="111" spans="1:30" x14ac:dyDescent="0.25">
      <c r="A111" s="3"/>
      <c r="B111" s="3"/>
      <c r="C111" s="8"/>
      <c r="D111" s="8"/>
      <c r="E111" s="8"/>
      <c r="F111" s="20"/>
      <c r="G111" s="14"/>
      <c r="H111" s="40"/>
      <c r="I111" s="14"/>
      <c r="J111" s="40"/>
      <c r="K111" s="14"/>
      <c r="L111" s="40"/>
      <c r="M111" s="32"/>
      <c r="N111" s="40"/>
      <c r="O111" s="32"/>
      <c r="P111" s="31"/>
      <c r="Q111" s="32"/>
      <c r="R111" s="31"/>
      <c r="S111" s="32"/>
      <c r="T111" s="31"/>
      <c r="U111" s="14"/>
      <c r="V111" s="40"/>
      <c r="W111" s="14"/>
      <c r="X111" s="90"/>
      <c r="Y111" s="14"/>
      <c r="Z111" s="40"/>
      <c r="AA111" s="14"/>
      <c r="AB111" s="32"/>
      <c r="AC111" s="14"/>
      <c r="AD111" s="14"/>
    </row>
    <row r="112" spans="1:30" x14ac:dyDescent="0.25">
      <c r="A112" s="5"/>
      <c r="B112" s="5"/>
      <c r="C112" s="10"/>
      <c r="D112" s="10"/>
      <c r="E112" s="10"/>
      <c r="F112" s="22"/>
      <c r="G112" s="16"/>
      <c r="H112" s="42"/>
      <c r="I112" s="16"/>
      <c r="J112" s="42"/>
      <c r="K112" s="16"/>
      <c r="L112" s="42"/>
      <c r="M112" s="36"/>
      <c r="N112" s="42"/>
      <c r="O112" s="36"/>
      <c r="P112" s="35"/>
      <c r="Q112" s="36"/>
      <c r="R112" s="35"/>
      <c r="S112" s="36"/>
      <c r="T112" s="35"/>
      <c r="U112" s="16"/>
      <c r="V112" s="42"/>
      <c r="W112" s="16"/>
      <c r="X112" s="89"/>
      <c r="Y112" s="16"/>
      <c r="Z112" s="42"/>
      <c r="AA112" s="16"/>
      <c r="AB112" s="36"/>
      <c r="AC112" s="16"/>
      <c r="AD112" s="16"/>
    </row>
    <row r="113" spans="1:30" ht="30" x14ac:dyDescent="0.25">
      <c r="A113" s="4"/>
      <c r="B113" s="4" t="s">
        <v>139</v>
      </c>
      <c r="C113" s="9"/>
      <c r="D113" s="26" t="s">
        <v>223</v>
      </c>
      <c r="E113" s="9" t="s">
        <v>138</v>
      </c>
      <c r="F113" s="21" t="s">
        <v>100</v>
      </c>
      <c r="G113" s="15">
        <v>16</v>
      </c>
      <c r="H113" s="41">
        <v>108500600</v>
      </c>
      <c r="I113" s="15">
        <v>16</v>
      </c>
      <c r="J113" s="41">
        <v>5130975</v>
      </c>
      <c r="K113" s="15">
        <v>16</v>
      </c>
      <c r="L113" s="41">
        <v>35997000</v>
      </c>
      <c r="M113" s="34"/>
      <c r="N113" s="41">
        <v>0</v>
      </c>
      <c r="O113" s="34"/>
      <c r="P113" s="33">
        <v>0</v>
      </c>
      <c r="Q113" s="34"/>
      <c r="R113" s="33">
        <v>0</v>
      </c>
      <c r="S113" s="34"/>
      <c r="T113" s="33">
        <v>0</v>
      </c>
      <c r="U113" s="15">
        <v>16</v>
      </c>
      <c r="V113" s="41">
        <f t="shared" ref="V113:V128" si="4">N113+P113+R113+T113</f>
        <v>0</v>
      </c>
      <c r="W113" s="15">
        <v>16</v>
      </c>
      <c r="X113" s="88">
        <f t="shared" ref="X113:X128" si="5">V113/L113</f>
        <v>0</v>
      </c>
      <c r="Y113" s="15">
        <v>16</v>
      </c>
      <c r="Z113" s="41">
        <f>J113+V113</f>
        <v>5130975</v>
      </c>
      <c r="AA113" s="15">
        <v>16</v>
      </c>
      <c r="AB113" s="88">
        <f t="shared" ref="AB113:AB128" si="6">Z113/H113</f>
        <v>4.7289830655314349E-2</v>
      </c>
      <c r="AC113" s="15"/>
      <c r="AD113" s="15"/>
    </row>
    <row r="114" spans="1:30" ht="30" x14ac:dyDescent="0.25">
      <c r="A114" s="4"/>
      <c r="B114" s="4" t="s">
        <v>139</v>
      </c>
      <c r="C114" s="9"/>
      <c r="D114" s="26" t="s">
        <v>224</v>
      </c>
      <c r="E114" s="9" t="s">
        <v>138</v>
      </c>
      <c r="F114" s="21" t="s">
        <v>100</v>
      </c>
      <c r="G114" s="15">
        <v>16</v>
      </c>
      <c r="H114" s="41">
        <v>154300512</v>
      </c>
      <c r="I114" s="15">
        <v>16</v>
      </c>
      <c r="J114" s="41">
        <v>10739250</v>
      </c>
      <c r="K114" s="15">
        <v>16</v>
      </c>
      <c r="L114" s="41">
        <v>26060799</v>
      </c>
      <c r="M114" s="34"/>
      <c r="N114" s="41">
        <v>0</v>
      </c>
      <c r="O114" s="34"/>
      <c r="P114" s="33">
        <v>18082677</v>
      </c>
      <c r="Q114" s="34"/>
      <c r="R114" s="33">
        <v>0</v>
      </c>
      <c r="S114" s="34"/>
      <c r="T114" s="33">
        <v>0</v>
      </c>
      <c r="U114" s="15">
        <v>16</v>
      </c>
      <c r="V114" s="41">
        <f t="shared" si="4"/>
        <v>18082677</v>
      </c>
      <c r="W114" s="15">
        <v>16</v>
      </c>
      <c r="X114" s="88">
        <f t="shared" si="5"/>
        <v>0.69386502693182972</v>
      </c>
      <c r="Y114" s="15">
        <v>16</v>
      </c>
      <c r="Z114" s="41">
        <f>J114+V114</f>
        <v>28821927</v>
      </c>
      <c r="AA114" s="15">
        <v>16</v>
      </c>
      <c r="AB114" s="88">
        <f t="shared" si="6"/>
        <v>0.18679087079114812</v>
      </c>
      <c r="AC114" s="15"/>
      <c r="AD114" s="15"/>
    </row>
    <row r="115" spans="1:30" ht="30" x14ac:dyDescent="0.25">
      <c r="A115" s="4"/>
      <c r="B115" s="4" t="s">
        <v>139</v>
      </c>
      <c r="C115" s="9"/>
      <c r="D115" s="26" t="s">
        <v>225</v>
      </c>
      <c r="E115" s="9" t="s">
        <v>138</v>
      </c>
      <c r="F115" s="21" t="s">
        <v>100</v>
      </c>
      <c r="G115" s="15">
        <v>16</v>
      </c>
      <c r="H115" s="41">
        <v>124082000</v>
      </c>
      <c r="I115" s="15">
        <v>16</v>
      </c>
      <c r="J115" s="41">
        <v>11342424</v>
      </c>
      <c r="K115" s="15">
        <v>16</v>
      </c>
      <c r="L115" s="41">
        <v>12073000</v>
      </c>
      <c r="M115" s="34"/>
      <c r="N115" s="41">
        <v>0</v>
      </c>
      <c r="O115" s="34"/>
      <c r="P115" s="33">
        <v>0</v>
      </c>
      <c r="Q115" s="34"/>
      <c r="R115" s="33">
        <v>0</v>
      </c>
      <c r="S115" s="34"/>
      <c r="T115" s="33">
        <v>0</v>
      </c>
      <c r="U115" s="15">
        <v>16</v>
      </c>
      <c r="V115" s="41">
        <f t="shared" si="4"/>
        <v>0</v>
      </c>
      <c r="W115" s="15">
        <v>16</v>
      </c>
      <c r="X115" s="88">
        <f t="shared" si="5"/>
        <v>0</v>
      </c>
      <c r="Y115" s="15">
        <v>16</v>
      </c>
      <c r="Z115" s="41">
        <v>0</v>
      </c>
      <c r="AA115" s="15">
        <v>16</v>
      </c>
      <c r="AB115" s="88">
        <f t="shared" si="6"/>
        <v>0</v>
      </c>
      <c r="AC115" s="15"/>
      <c r="AD115" s="15"/>
    </row>
    <row r="116" spans="1:30" ht="30" x14ac:dyDescent="0.25">
      <c r="A116" s="4"/>
      <c r="B116" s="4" t="s">
        <v>139</v>
      </c>
      <c r="C116" s="9"/>
      <c r="D116" s="26" t="s">
        <v>226</v>
      </c>
      <c r="E116" s="9" t="s">
        <v>138</v>
      </c>
      <c r="F116" s="21" t="s">
        <v>100</v>
      </c>
      <c r="G116" s="15">
        <v>16</v>
      </c>
      <c r="H116" s="41">
        <v>168487200</v>
      </c>
      <c r="I116" s="15">
        <v>16</v>
      </c>
      <c r="J116" s="41">
        <v>34632000</v>
      </c>
      <c r="K116" s="15">
        <v>16</v>
      </c>
      <c r="L116" s="41">
        <v>128984605</v>
      </c>
      <c r="M116" s="34"/>
      <c r="N116" s="41">
        <v>0</v>
      </c>
      <c r="O116" s="34"/>
      <c r="P116" s="33">
        <v>0</v>
      </c>
      <c r="Q116" s="34"/>
      <c r="R116" s="33">
        <v>0</v>
      </c>
      <c r="S116" s="34"/>
      <c r="T116" s="33">
        <v>0</v>
      </c>
      <c r="U116" s="15">
        <v>16</v>
      </c>
      <c r="V116" s="41">
        <f t="shared" si="4"/>
        <v>0</v>
      </c>
      <c r="W116" s="15">
        <v>16</v>
      </c>
      <c r="X116" s="88">
        <f t="shared" si="5"/>
        <v>0</v>
      </c>
      <c r="Y116" s="15">
        <v>16</v>
      </c>
      <c r="Z116" s="41">
        <v>0</v>
      </c>
      <c r="AA116" s="15">
        <v>16</v>
      </c>
      <c r="AB116" s="88">
        <f t="shared" si="6"/>
        <v>0</v>
      </c>
      <c r="AC116" s="15"/>
      <c r="AD116" s="15"/>
    </row>
    <row r="117" spans="1:30" ht="30" x14ac:dyDescent="0.25">
      <c r="A117" s="4"/>
      <c r="B117" s="4" t="s">
        <v>139</v>
      </c>
      <c r="C117" s="9"/>
      <c r="D117" s="26" t="s">
        <v>227</v>
      </c>
      <c r="E117" s="9" t="s">
        <v>138</v>
      </c>
      <c r="F117" s="21" t="s">
        <v>100</v>
      </c>
      <c r="G117" s="15">
        <v>16</v>
      </c>
      <c r="H117" s="41">
        <v>108744800</v>
      </c>
      <c r="I117" s="15">
        <v>16</v>
      </c>
      <c r="J117" s="41">
        <v>4218000</v>
      </c>
      <c r="K117" s="15">
        <v>16</v>
      </c>
      <c r="L117" s="41">
        <v>4973633</v>
      </c>
      <c r="M117" s="34"/>
      <c r="N117" s="41">
        <v>0</v>
      </c>
      <c r="O117" s="34"/>
      <c r="P117" s="33">
        <v>0</v>
      </c>
      <c r="Q117" s="34"/>
      <c r="R117" s="33">
        <v>0</v>
      </c>
      <c r="S117" s="34"/>
      <c r="T117" s="33">
        <v>0</v>
      </c>
      <c r="U117" s="15">
        <v>16</v>
      </c>
      <c r="V117" s="41">
        <f t="shared" si="4"/>
        <v>0</v>
      </c>
      <c r="W117" s="15">
        <v>16</v>
      </c>
      <c r="X117" s="88">
        <f t="shared" si="5"/>
        <v>0</v>
      </c>
      <c r="Y117" s="15">
        <v>16</v>
      </c>
      <c r="Z117" s="41">
        <v>0</v>
      </c>
      <c r="AA117" s="15">
        <v>16</v>
      </c>
      <c r="AB117" s="88">
        <f t="shared" si="6"/>
        <v>0</v>
      </c>
      <c r="AC117" s="15"/>
      <c r="AD117" s="15"/>
    </row>
    <row r="118" spans="1:30" ht="30" x14ac:dyDescent="0.25">
      <c r="A118" s="4"/>
      <c r="B118" s="4" t="s">
        <v>139</v>
      </c>
      <c r="C118" s="9"/>
      <c r="D118" s="26" t="s">
        <v>228</v>
      </c>
      <c r="E118" s="9" t="s">
        <v>138</v>
      </c>
      <c r="F118" s="21" t="s">
        <v>100</v>
      </c>
      <c r="G118" s="15">
        <v>16</v>
      </c>
      <c r="H118" s="41">
        <v>110210000</v>
      </c>
      <c r="I118" s="15">
        <v>16</v>
      </c>
      <c r="J118" s="41">
        <v>6105000</v>
      </c>
      <c r="K118" s="15">
        <v>16</v>
      </c>
      <c r="L118" s="41">
        <v>282788200</v>
      </c>
      <c r="M118" s="34"/>
      <c r="N118" s="41">
        <v>0</v>
      </c>
      <c r="O118" s="34"/>
      <c r="P118" s="33">
        <v>0</v>
      </c>
      <c r="Q118" s="34"/>
      <c r="R118" s="33">
        <v>0</v>
      </c>
      <c r="S118" s="34"/>
      <c r="T118" s="33">
        <v>0</v>
      </c>
      <c r="U118" s="15">
        <v>16</v>
      </c>
      <c r="V118" s="41">
        <f t="shared" si="4"/>
        <v>0</v>
      </c>
      <c r="W118" s="15">
        <v>16</v>
      </c>
      <c r="X118" s="88">
        <f t="shared" si="5"/>
        <v>0</v>
      </c>
      <c r="Y118" s="15">
        <v>16</v>
      </c>
      <c r="Z118" s="41">
        <v>0</v>
      </c>
      <c r="AA118" s="15">
        <v>16</v>
      </c>
      <c r="AB118" s="88">
        <f t="shared" si="6"/>
        <v>0</v>
      </c>
      <c r="AC118" s="15"/>
      <c r="AD118" s="15"/>
    </row>
    <row r="119" spans="1:30" ht="30" x14ac:dyDescent="0.25">
      <c r="A119" s="4"/>
      <c r="B119" s="4" t="s">
        <v>139</v>
      </c>
      <c r="C119" s="9"/>
      <c r="D119" s="26" t="s">
        <v>229</v>
      </c>
      <c r="E119" s="9" t="s">
        <v>138</v>
      </c>
      <c r="F119" s="21" t="s">
        <v>100</v>
      </c>
      <c r="G119" s="15">
        <v>16</v>
      </c>
      <c r="H119" s="41">
        <v>108800000</v>
      </c>
      <c r="I119" s="15">
        <v>16</v>
      </c>
      <c r="J119" s="41">
        <v>5250300</v>
      </c>
      <c r="K119" s="15">
        <v>16</v>
      </c>
      <c r="L119" s="41">
        <v>106356184</v>
      </c>
      <c r="M119" s="34"/>
      <c r="N119" s="41">
        <v>0</v>
      </c>
      <c r="O119" s="34"/>
      <c r="P119" s="33">
        <v>0</v>
      </c>
      <c r="Q119" s="34"/>
      <c r="R119" s="33">
        <v>0</v>
      </c>
      <c r="S119" s="34"/>
      <c r="T119" s="33">
        <v>0</v>
      </c>
      <c r="U119" s="15">
        <v>16</v>
      </c>
      <c r="V119" s="41">
        <f t="shared" si="4"/>
        <v>0</v>
      </c>
      <c r="W119" s="15">
        <v>16</v>
      </c>
      <c r="X119" s="88">
        <f t="shared" si="5"/>
        <v>0</v>
      </c>
      <c r="Y119" s="15">
        <v>16</v>
      </c>
      <c r="Z119" s="41">
        <v>0</v>
      </c>
      <c r="AA119" s="15">
        <v>16</v>
      </c>
      <c r="AB119" s="88">
        <f t="shared" si="6"/>
        <v>0</v>
      </c>
      <c r="AC119" s="15"/>
      <c r="AD119" s="15"/>
    </row>
    <row r="120" spans="1:30" ht="30" x14ac:dyDescent="0.25">
      <c r="A120" s="4"/>
      <c r="B120" s="4" t="s">
        <v>139</v>
      </c>
      <c r="C120" s="9"/>
      <c r="D120" s="26" t="s">
        <v>230</v>
      </c>
      <c r="E120" s="9" t="s">
        <v>138</v>
      </c>
      <c r="F120" s="21" t="s">
        <v>100</v>
      </c>
      <c r="G120" s="15">
        <v>16</v>
      </c>
      <c r="H120" s="41">
        <v>572188529</v>
      </c>
      <c r="I120" s="15">
        <v>16</v>
      </c>
      <c r="J120" s="41">
        <v>278611998</v>
      </c>
      <c r="K120" s="15">
        <v>16</v>
      </c>
      <c r="L120" s="41">
        <v>497159873</v>
      </c>
      <c r="M120" s="34"/>
      <c r="N120" s="41">
        <v>0</v>
      </c>
      <c r="O120" s="34"/>
      <c r="P120" s="33">
        <v>0</v>
      </c>
      <c r="Q120" s="34"/>
      <c r="R120" s="33">
        <v>0</v>
      </c>
      <c r="S120" s="34"/>
      <c r="T120" s="33">
        <v>0</v>
      </c>
      <c r="U120" s="15">
        <v>16</v>
      </c>
      <c r="V120" s="41">
        <f t="shared" si="4"/>
        <v>0</v>
      </c>
      <c r="W120" s="15">
        <v>16</v>
      </c>
      <c r="X120" s="88">
        <f t="shared" si="5"/>
        <v>0</v>
      </c>
      <c r="Y120" s="15">
        <v>16</v>
      </c>
      <c r="Z120" s="41">
        <v>0</v>
      </c>
      <c r="AA120" s="15">
        <v>16</v>
      </c>
      <c r="AB120" s="88">
        <f t="shared" si="6"/>
        <v>0</v>
      </c>
      <c r="AC120" s="15"/>
      <c r="AD120" s="15"/>
    </row>
    <row r="121" spans="1:30" ht="30" x14ac:dyDescent="0.25">
      <c r="A121" s="4"/>
      <c r="B121" s="4" t="s">
        <v>139</v>
      </c>
      <c r="C121" s="9"/>
      <c r="D121" s="26" t="s">
        <v>231</v>
      </c>
      <c r="E121" s="9" t="s">
        <v>138</v>
      </c>
      <c r="F121" s="21" t="s">
        <v>100</v>
      </c>
      <c r="G121" s="15">
        <v>16</v>
      </c>
      <c r="H121" s="41">
        <v>198800000</v>
      </c>
      <c r="I121" s="15">
        <v>16</v>
      </c>
      <c r="J121" s="41">
        <v>56721000</v>
      </c>
      <c r="K121" s="15">
        <v>16</v>
      </c>
      <c r="L121" s="41">
        <v>4999184</v>
      </c>
      <c r="M121" s="34"/>
      <c r="N121" s="41">
        <v>0</v>
      </c>
      <c r="O121" s="34"/>
      <c r="P121" s="33">
        <v>0</v>
      </c>
      <c r="Q121" s="34"/>
      <c r="R121" s="33">
        <v>0</v>
      </c>
      <c r="S121" s="34"/>
      <c r="T121" s="33">
        <v>0</v>
      </c>
      <c r="U121" s="15">
        <v>16</v>
      </c>
      <c r="V121" s="41">
        <f t="shared" si="4"/>
        <v>0</v>
      </c>
      <c r="W121" s="15">
        <v>16</v>
      </c>
      <c r="X121" s="88">
        <f t="shared" si="5"/>
        <v>0</v>
      </c>
      <c r="Y121" s="15">
        <v>16</v>
      </c>
      <c r="Z121" s="41">
        <v>0</v>
      </c>
      <c r="AA121" s="15">
        <v>16</v>
      </c>
      <c r="AB121" s="88">
        <f t="shared" si="6"/>
        <v>0</v>
      </c>
      <c r="AC121" s="15"/>
      <c r="AD121" s="15"/>
    </row>
    <row r="122" spans="1:30" ht="30" x14ac:dyDescent="0.25">
      <c r="A122" s="4"/>
      <c r="B122" s="4" t="s">
        <v>139</v>
      </c>
      <c r="C122" s="9"/>
      <c r="D122" s="26" t="s">
        <v>232</v>
      </c>
      <c r="E122" s="9" t="s">
        <v>138</v>
      </c>
      <c r="F122" s="21" t="s">
        <v>100</v>
      </c>
      <c r="G122" s="15">
        <v>16</v>
      </c>
      <c r="H122" s="41">
        <v>288125000</v>
      </c>
      <c r="I122" s="15">
        <v>16</v>
      </c>
      <c r="J122" s="41">
        <v>119091900</v>
      </c>
      <c r="K122" s="15">
        <v>16</v>
      </c>
      <c r="L122" s="41">
        <v>166298735</v>
      </c>
      <c r="M122" s="34"/>
      <c r="N122" s="41">
        <v>0</v>
      </c>
      <c r="O122" s="34"/>
      <c r="P122" s="33">
        <v>0</v>
      </c>
      <c r="Q122" s="34"/>
      <c r="R122" s="33">
        <v>0</v>
      </c>
      <c r="S122" s="34"/>
      <c r="T122" s="33">
        <v>0</v>
      </c>
      <c r="U122" s="15">
        <v>16</v>
      </c>
      <c r="V122" s="41">
        <f t="shared" si="4"/>
        <v>0</v>
      </c>
      <c r="W122" s="15">
        <v>16</v>
      </c>
      <c r="X122" s="88">
        <f t="shared" si="5"/>
        <v>0</v>
      </c>
      <c r="Y122" s="15">
        <v>16</v>
      </c>
      <c r="Z122" s="41">
        <v>0</v>
      </c>
      <c r="AA122" s="15">
        <v>16</v>
      </c>
      <c r="AB122" s="88">
        <f t="shared" si="6"/>
        <v>0</v>
      </c>
      <c r="AC122" s="15"/>
      <c r="AD122" s="15"/>
    </row>
    <row r="123" spans="1:30" ht="30" x14ac:dyDescent="0.25">
      <c r="A123" s="4"/>
      <c r="B123" s="4" t="s">
        <v>139</v>
      </c>
      <c r="C123" s="9"/>
      <c r="D123" s="26" t="s">
        <v>233</v>
      </c>
      <c r="E123" s="9" t="s">
        <v>138</v>
      </c>
      <c r="F123" s="21" t="s">
        <v>100</v>
      </c>
      <c r="G123" s="15">
        <v>16</v>
      </c>
      <c r="H123" s="41">
        <v>203831400</v>
      </c>
      <c r="I123" s="15">
        <v>16</v>
      </c>
      <c r="J123" s="41">
        <v>64679700</v>
      </c>
      <c r="K123" s="15">
        <v>16</v>
      </c>
      <c r="L123" s="41">
        <v>75544100</v>
      </c>
      <c r="M123" s="34"/>
      <c r="N123" s="41">
        <v>0</v>
      </c>
      <c r="O123" s="34"/>
      <c r="P123" s="33">
        <v>0</v>
      </c>
      <c r="Q123" s="34"/>
      <c r="R123" s="33">
        <v>0</v>
      </c>
      <c r="S123" s="34"/>
      <c r="T123" s="33">
        <v>0</v>
      </c>
      <c r="U123" s="15">
        <v>16</v>
      </c>
      <c r="V123" s="41">
        <f t="shared" si="4"/>
        <v>0</v>
      </c>
      <c r="W123" s="15">
        <v>16</v>
      </c>
      <c r="X123" s="88">
        <f t="shared" si="5"/>
        <v>0</v>
      </c>
      <c r="Y123" s="15">
        <v>16</v>
      </c>
      <c r="Z123" s="41">
        <v>0</v>
      </c>
      <c r="AA123" s="15">
        <v>16</v>
      </c>
      <c r="AB123" s="88">
        <f t="shared" si="6"/>
        <v>0</v>
      </c>
      <c r="AC123" s="15"/>
      <c r="AD123" s="15"/>
    </row>
    <row r="124" spans="1:30" ht="30" x14ac:dyDescent="0.25">
      <c r="A124" s="4"/>
      <c r="B124" s="4" t="s">
        <v>139</v>
      </c>
      <c r="C124" s="9"/>
      <c r="D124" s="26" t="s">
        <v>234</v>
      </c>
      <c r="E124" s="9" t="s">
        <v>138</v>
      </c>
      <c r="F124" s="21" t="s">
        <v>100</v>
      </c>
      <c r="G124" s="15">
        <v>16</v>
      </c>
      <c r="H124" s="41">
        <v>284006875</v>
      </c>
      <c r="I124" s="15">
        <v>16</v>
      </c>
      <c r="J124" s="41">
        <v>75962850</v>
      </c>
      <c r="K124" s="15">
        <v>16</v>
      </c>
      <c r="L124" s="41">
        <v>17731290</v>
      </c>
      <c r="M124" s="34"/>
      <c r="N124" s="41">
        <v>0</v>
      </c>
      <c r="O124" s="34"/>
      <c r="P124" s="33">
        <v>0</v>
      </c>
      <c r="Q124" s="34"/>
      <c r="R124" s="33">
        <v>0</v>
      </c>
      <c r="S124" s="34"/>
      <c r="T124" s="33">
        <v>0</v>
      </c>
      <c r="U124" s="15">
        <v>16</v>
      </c>
      <c r="V124" s="41">
        <f t="shared" si="4"/>
        <v>0</v>
      </c>
      <c r="W124" s="15">
        <v>16</v>
      </c>
      <c r="X124" s="88">
        <f t="shared" si="5"/>
        <v>0</v>
      </c>
      <c r="Y124" s="15">
        <v>16</v>
      </c>
      <c r="Z124" s="41">
        <v>0</v>
      </c>
      <c r="AA124" s="15">
        <v>16</v>
      </c>
      <c r="AB124" s="88">
        <f t="shared" si="6"/>
        <v>0</v>
      </c>
      <c r="AC124" s="15"/>
      <c r="AD124" s="15"/>
    </row>
    <row r="125" spans="1:30" ht="30" x14ac:dyDescent="0.25">
      <c r="A125" s="4"/>
      <c r="B125" s="4" t="s">
        <v>139</v>
      </c>
      <c r="C125" s="9"/>
      <c r="D125" s="26" t="s">
        <v>235</v>
      </c>
      <c r="E125" s="9" t="s">
        <v>138</v>
      </c>
      <c r="F125" s="21" t="s">
        <v>100</v>
      </c>
      <c r="G125" s="15">
        <v>16</v>
      </c>
      <c r="H125" s="41">
        <v>116327800</v>
      </c>
      <c r="I125" s="15">
        <v>16</v>
      </c>
      <c r="J125" s="41">
        <v>9030500</v>
      </c>
      <c r="K125" s="15">
        <v>16</v>
      </c>
      <c r="L125" s="41">
        <v>8483400</v>
      </c>
      <c r="M125" s="34"/>
      <c r="N125" s="41">
        <v>0</v>
      </c>
      <c r="O125" s="34"/>
      <c r="P125" s="33">
        <v>3652034</v>
      </c>
      <c r="Q125" s="34"/>
      <c r="R125" s="33">
        <v>0</v>
      </c>
      <c r="S125" s="34"/>
      <c r="T125" s="33">
        <v>0</v>
      </c>
      <c r="U125" s="15">
        <v>16</v>
      </c>
      <c r="V125" s="41">
        <f t="shared" si="4"/>
        <v>3652034</v>
      </c>
      <c r="W125" s="15">
        <v>16</v>
      </c>
      <c r="X125" s="88">
        <f t="shared" si="5"/>
        <v>0.43049178395454651</v>
      </c>
      <c r="Y125" s="15">
        <v>16</v>
      </c>
      <c r="Z125" s="41">
        <v>0</v>
      </c>
      <c r="AA125" s="15">
        <v>16</v>
      </c>
      <c r="AB125" s="88">
        <f t="shared" si="6"/>
        <v>0</v>
      </c>
      <c r="AC125" s="15"/>
      <c r="AD125" s="15"/>
    </row>
    <row r="126" spans="1:30" ht="30" x14ac:dyDescent="0.25">
      <c r="A126" s="4"/>
      <c r="B126" s="4" t="s">
        <v>139</v>
      </c>
      <c r="C126" s="9"/>
      <c r="D126" s="26" t="s">
        <v>237</v>
      </c>
      <c r="E126" s="9" t="s">
        <v>138</v>
      </c>
      <c r="F126" s="21" t="s">
        <v>100</v>
      </c>
      <c r="G126" s="15">
        <v>16</v>
      </c>
      <c r="H126" s="41">
        <v>182768000</v>
      </c>
      <c r="I126" s="15">
        <v>16</v>
      </c>
      <c r="J126" s="41">
        <v>41747988</v>
      </c>
      <c r="K126" s="15">
        <v>16</v>
      </c>
      <c r="L126" s="41">
        <v>245039500</v>
      </c>
      <c r="M126" s="34"/>
      <c r="N126" s="41">
        <v>0</v>
      </c>
      <c r="O126" s="34"/>
      <c r="P126" s="33">
        <v>0</v>
      </c>
      <c r="Q126" s="34"/>
      <c r="R126" s="33">
        <v>0</v>
      </c>
      <c r="S126" s="34"/>
      <c r="T126" s="33">
        <v>0</v>
      </c>
      <c r="U126" s="15">
        <v>16</v>
      </c>
      <c r="V126" s="41">
        <f t="shared" si="4"/>
        <v>0</v>
      </c>
      <c r="W126" s="15">
        <v>16</v>
      </c>
      <c r="X126" s="88">
        <f t="shared" si="5"/>
        <v>0</v>
      </c>
      <c r="Y126" s="15">
        <v>16</v>
      </c>
      <c r="Z126" s="41">
        <v>0</v>
      </c>
      <c r="AA126" s="15">
        <v>16</v>
      </c>
      <c r="AB126" s="88">
        <f t="shared" si="6"/>
        <v>0</v>
      </c>
      <c r="AC126" s="15"/>
      <c r="AD126" s="15"/>
    </row>
    <row r="127" spans="1:30" ht="30" x14ac:dyDescent="0.25">
      <c r="A127" s="4"/>
      <c r="B127" s="4" t="s">
        <v>139</v>
      </c>
      <c r="C127" s="9"/>
      <c r="D127" s="26" t="s">
        <v>236</v>
      </c>
      <c r="E127" s="9" t="s">
        <v>138</v>
      </c>
      <c r="F127" s="21" t="s">
        <v>100</v>
      </c>
      <c r="G127" s="15">
        <v>16</v>
      </c>
      <c r="H127" s="41">
        <v>204000000</v>
      </c>
      <c r="I127" s="15">
        <v>16</v>
      </c>
      <c r="J127" s="41">
        <v>239067324</v>
      </c>
      <c r="K127" s="15">
        <v>16</v>
      </c>
      <c r="L127" s="41">
        <v>49066067</v>
      </c>
      <c r="M127" s="34"/>
      <c r="N127" s="41">
        <v>0</v>
      </c>
      <c r="O127" s="34"/>
      <c r="P127" s="33">
        <v>10545000</v>
      </c>
      <c r="Q127" s="34"/>
      <c r="R127" s="33">
        <v>0</v>
      </c>
      <c r="S127" s="34"/>
      <c r="T127" s="33">
        <v>0</v>
      </c>
      <c r="U127" s="15">
        <v>16</v>
      </c>
      <c r="V127" s="41">
        <f t="shared" si="4"/>
        <v>10545000</v>
      </c>
      <c r="W127" s="15">
        <v>16</v>
      </c>
      <c r="X127" s="88">
        <f t="shared" si="5"/>
        <v>0.21491431135085678</v>
      </c>
      <c r="Y127" s="15">
        <v>16</v>
      </c>
      <c r="Z127" s="41">
        <v>0</v>
      </c>
      <c r="AA127" s="15">
        <v>16</v>
      </c>
      <c r="AB127" s="88">
        <f t="shared" si="6"/>
        <v>0</v>
      </c>
      <c r="AC127" s="15"/>
      <c r="AD127" s="15"/>
    </row>
    <row r="128" spans="1:30" ht="30" x14ac:dyDescent="0.25">
      <c r="A128" s="4"/>
      <c r="B128" s="4" t="s">
        <v>139</v>
      </c>
      <c r="C128" s="9"/>
      <c r="D128" s="26" t="s">
        <v>238</v>
      </c>
      <c r="E128" s="9" t="s">
        <v>138</v>
      </c>
      <c r="F128" s="21" t="s">
        <v>100</v>
      </c>
      <c r="G128" s="15">
        <v>16</v>
      </c>
      <c r="H128" s="41">
        <v>162889800</v>
      </c>
      <c r="I128" s="15">
        <v>16</v>
      </c>
      <c r="J128" s="41">
        <v>28643520</v>
      </c>
      <c r="K128" s="15">
        <v>16</v>
      </c>
      <c r="L128" s="41">
        <v>157495687</v>
      </c>
      <c r="M128" s="34"/>
      <c r="N128" s="41">
        <v>0</v>
      </c>
      <c r="O128" s="34"/>
      <c r="P128" s="33">
        <v>3618549</v>
      </c>
      <c r="Q128" s="34"/>
      <c r="R128" s="33">
        <v>0</v>
      </c>
      <c r="S128" s="34"/>
      <c r="T128" s="33">
        <v>0</v>
      </c>
      <c r="U128" s="15">
        <v>16</v>
      </c>
      <c r="V128" s="41">
        <f t="shared" si="4"/>
        <v>3618549</v>
      </c>
      <c r="W128" s="15">
        <v>16</v>
      </c>
      <c r="X128" s="88">
        <f t="shared" si="5"/>
        <v>2.2975543450913676E-2</v>
      </c>
      <c r="Y128" s="15">
        <v>16</v>
      </c>
      <c r="Z128" s="41">
        <v>0</v>
      </c>
      <c r="AA128" s="15">
        <v>16</v>
      </c>
      <c r="AB128" s="88">
        <f t="shared" si="6"/>
        <v>0</v>
      </c>
      <c r="AC128" s="15"/>
      <c r="AD128" s="15"/>
    </row>
    <row r="129" spans="1:30" x14ac:dyDescent="0.25">
      <c r="A129" s="5"/>
      <c r="B129" s="5"/>
      <c r="C129" s="10"/>
      <c r="D129" s="10"/>
      <c r="E129" s="10"/>
      <c r="F129" s="22"/>
      <c r="G129" s="16"/>
      <c r="H129" s="42"/>
      <c r="I129" s="16"/>
      <c r="J129" s="42"/>
      <c r="K129" s="16"/>
      <c r="L129" s="42"/>
      <c r="M129" s="36"/>
      <c r="N129" s="42"/>
      <c r="O129" s="36"/>
      <c r="P129" s="35"/>
      <c r="Q129" s="36"/>
      <c r="R129" s="35"/>
      <c r="S129" s="36"/>
      <c r="T129" s="35"/>
      <c r="U129" s="16"/>
      <c r="V129" s="42"/>
      <c r="W129" s="16"/>
      <c r="X129" s="92"/>
      <c r="Y129" s="16"/>
      <c r="Z129" s="42"/>
      <c r="AA129" s="16"/>
      <c r="AB129" s="36"/>
      <c r="AC129" s="16"/>
      <c r="AD129" s="16"/>
    </row>
    <row r="130" spans="1:30" ht="30" x14ac:dyDescent="0.25">
      <c r="A130" s="4"/>
      <c r="B130" s="4" t="s">
        <v>141</v>
      </c>
      <c r="C130" s="9"/>
      <c r="D130" s="26" t="s">
        <v>239</v>
      </c>
      <c r="E130" s="26" t="s">
        <v>255</v>
      </c>
      <c r="F130" s="21" t="s">
        <v>140</v>
      </c>
      <c r="G130" s="15">
        <v>16</v>
      </c>
      <c r="H130" s="41">
        <v>1470793500</v>
      </c>
      <c r="I130" s="15">
        <v>16</v>
      </c>
      <c r="J130" s="41">
        <v>253565800</v>
      </c>
      <c r="K130" s="15">
        <v>16</v>
      </c>
      <c r="L130" s="41">
        <v>256758200</v>
      </c>
      <c r="M130" s="34"/>
      <c r="N130" s="41">
        <v>30625000</v>
      </c>
      <c r="O130" s="34"/>
      <c r="P130" s="33">
        <v>66155000</v>
      </c>
      <c r="Q130" s="34"/>
      <c r="R130" s="33">
        <v>0</v>
      </c>
      <c r="S130" s="34"/>
      <c r="T130" s="33">
        <v>0</v>
      </c>
      <c r="U130" s="15">
        <v>16</v>
      </c>
      <c r="V130" s="41">
        <f t="shared" ref="V130:V145" si="7">N130+P130+R130+T130</f>
        <v>96780000</v>
      </c>
      <c r="W130" s="15">
        <v>16</v>
      </c>
      <c r="X130" s="88">
        <f t="shared" ref="X130:X145" si="8">V130/L130</f>
        <v>0.3769305128326963</v>
      </c>
      <c r="Y130" s="15">
        <v>16</v>
      </c>
      <c r="Z130" s="41">
        <f t="shared" ref="Z130:Z145" si="9">J130+V130</f>
        <v>350345800</v>
      </c>
      <c r="AA130" s="15">
        <v>16</v>
      </c>
      <c r="AB130" s="88">
        <f t="shared" ref="AB130:AB145" si="10">Z130/H130</f>
        <v>0.23820189577938711</v>
      </c>
      <c r="AC130" s="15"/>
      <c r="AD130" s="15"/>
    </row>
    <row r="131" spans="1:30" ht="30" x14ac:dyDescent="0.25">
      <c r="A131" s="4"/>
      <c r="B131" s="4" t="s">
        <v>141</v>
      </c>
      <c r="C131" s="9"/>
      <c r="D131" s="26" t="s">
        <v>240</v>
      </c>
      <c r="E131" s="26" t="s">
        <v>256</v>
      </c>
      <c r="F131" s="21" t="s">
        <v>140</v>
      </c>
      <c r="G131" s="15">
        <v>16</v>
      </c>
      <c r="H131" s="41">
        <v>1461557077</v>
      </c>
      <c r="I131" s="15">
        <v>16</v>
      </c>
      <c r="J131" s="41">
        <v>246725200</v>
      </c>
      <c r="K131" s="15">
        <v>16</v>
      </c>
      <c r="L131" s="41">
        <v>251917902</v>
      </c>
      <c r="M131" s="34"/>
      <c r="N131" s="41">
        <v>31662000</v>
      </c>
      <c r="O131" s="34"/>
      <c r="P131" s="33">
        <v>52196000</v>
      </c>
      <c r="Q131" s="34"/>
      <c r="R131" s="33">
        <v>0</v>
      </c>
      <c r="S131" s="34"/>
      <c r="T131" s="33">
        <v>0</v>
      </c>
      <c r="U131" s="15">
        <v>16</v>
      </c>
      <c r="V131" s="41">
        <f t="shared" si="7"/>
        <v>83858000</v>
      </c>
      <c r="W131" s="15">
        <v>16</v>
      </c>
      <c r="X131" s="88">
        <f t="shared" si="8"/>
        <v>0.3328782882607525</v>
      </c>
      <c r="Y131" s="15">
        <v>16</v>
      </c>
      <c r="Z131" s="41">
        <f t="shared" si="9"/>
        <v>330583200</v>
      </c>
      <c r="AA131" s="15">
        <v>16</v>
      </c>
      <c r="AB131" s="88">
        <f t="shared" si="10"/>
        <v>0.22618562436066941</v>
      </c>
      <c r="AC131" s="15"/>
      <c r="AD131" s="15"/>
    </row>
    <row r="132" spans="1:30" ht="30" x14ac:dyDescent="0.25">
      <c r="A132" s="4"/>
      <c r="B132" s="4" t="s">
        <v>141</v>
      </c>
      <c r="C132" s="9"/>
      <c r="D132" s="26" t="s">
        <v>241</v>
      </c>
      <c r="E132" s="26" t="s">
        <v>257</v>
      </c>
      <c r="F132" s="21" t="s">
        <v>140</v>
      </c>
      <c r="G132" s="15">
        <v>16</v>
      </c>
      <c r="H132" s="41">
        <v>1595800000</v>
      </c>
      <c r="I132" s="15">
        <v>16</v>
      </c>
      <c r="J132" s="41">
        <v>283430000</v>
      </c>
      <c r="K132" s="15">
        <v>16</v>
      </c>
      <c r="L132" s="41">
        <v>295310500</v>
      </c>
      <c r="M132" s="34"/>
      <c r="N132" s="41">
        <v>43685000</v>
      </c>
      <c r="O132" s="34"/>
      <c r="P132" s="33">
        <v>32650000</v>
      </c>
      <c r="Q132" s="34"/>
      <c r="R132" s="33">
        <v>0</v>
      </c>
      <c r="S132" s="34"/>
      <c r="T132" s="33">
        <v>0</v>
      </c>
      <c r="U132" s="15">
        <v>16</v>
      </c>
      <c r="V132" s="41">
        <f t="shared" si="7"/>
        <v>76335000</v>
      </c>
      <c r="W132" s="15">
        <v>16</v>
      </c>
      <c r="X132" s="88">
        <f t="shared" si="8"/>
        <v>0.25849063951332579</v>
      </c>
      <c r="Y132" s="15">
        <v>16</v>
      </c>
      <c r="Z132" s="41">
        <f t="shared" si="9"/>
        <v>359765000</v>
      </c>
      <c r="AA132" s="15">
        <v>16</v>
      </c>
      <c r="AB132" s="88">
        <f t="shared" si="10"/>
        <v>0.22544491790951246</v>
      </c>
      <c r="AC132" s="15"/>
      <c r="AD132" s="15"/>
    </row>
    <row r="133" spans="1:30" ht="30" x14ac:dyDescent="0.25">
      <c r="A133" s="4"/>
      <c r="B133" s="4" t="s">
        <v>141</v>
      </c>
      <c r="C133" s="9"/>
      <c r="D133" s="26" t="s">
        <v>242</v>
      </c>
      <c r="E133" s="26" t="s">
        <v>258</v>
      </c>
      <c r="F133" s="21" t="s">
        <v>140</v>
      </c>
      <c r="G133" s="15">
        <v>16</v>
      </c>
      <c r="H133" s="41">
        <v>1324225001</v>
      </c>
      <c r="I133" s="15">
        <v>16</v>
      </c>
      <c r="J133" s="41">
        <v>233281000</v>
      </c>
      <c r="K133" s="15">
        <v>16</v>
      </c>
      <c r="L133" s="41">
        <v>236952074</v>
      </c>
      <c r="M133" s="34"/>
      <c r="N133" s="41">
        <v>29034000</v>
      </c>
      <c r="O133" s="34"/>
      <c r="P133" s="33">
        <v>41202000</v>
      </c>
      <c r="Q133" s="34"/>
      <c r="R133" s="33">
        <v>0</v>
      </c>
      <c r="S133" s="34"/>
      <c r="T133" s="33">
        <v>0</v>
      </c>
      <c r="U133" s="15">
        <v>16</v>
      </c>
      <c r="V133" s="41">
        <f t="shared" si="7"/>
        <v>70236000</v>
      </c>
      <c r="W133" s="15">
        <v>16</v>
      </c>
      <c r="X133" s="88">
        <f t="shared" si="8"/>
        <v>0.29641437111877739</v>
      </c>
      <c r="Y133" s="15">
        <v>16</v>
      </c>
      <c r="Z133" s="41">
        <f t="shared" si="9"/>
        <v>303517000</v>
      </c>
      <c r="AA133" s="15">
        <v>16</v>
      </c>
      <c r="AB133" s="88">
        <f t="shared" si="10"/>
        <v>0.22920349621159283</v>
      </c>
      <c r="AC133" s="15"/>
      <c r="AD133" s="15"/>
    </row>
    <row r="134" spans="1:30" ht="30" x14ac:dyDescent="0.25">
      <c r="A134" s="4"/>
      <c r="B134" s="4" t="s">
        <v>141</v>
      </c>
      <c r="C134" s="9"/>
      <c r="D134" s="26" t="s">
        <v>243</v>
      </c>
      <c r="E134" s="26" t="s">
        <v>259</v>
      </c>
      <c r="F134" s="21" t="s">
        <v>140</v>
      </c>
      <c r="G134" s="15">
        <v>16</v>
      </c>
      <c r="H134" s="41">
        <v>1373659148</v>
      </c>
      <c r="I134" s="15">
        <v>16</v>
      </c>
      <c r="J134" s="41">
        <v>268551200</v>
      </c>
      <c r="K134" s="15">
        <v>16</v>
      </c>
      <c r="L134" s="41">
        <v>259834402</v>
      </c>
      <c r="M134" s="34"/>
      <c r="N134" s="41">
        <v>47970000</v>
      </c>
      <c r="O134" s="34"/>
      <c r="P134" s="33">
        <v>59890800</v>
      </c>
      <c r="Q134" s="34"/>
      <c r="R134" s="33">
        <v>0</v>
      </c>
      <c r="S134" s="34"/>
      <c r="T134" s="33">
        <v>0</v>
      </c>
      <c r="U134" s="15">
        <v>16</v>
      </c>
      <c r="V134" s="41">
        <f t="shared" si="7"/>
        <v>107860800</v>
      </c>
      <c r="W134" s="15">
        <v>16</v>
      </c>
      <c r="X134" s="88">
        <f t="shared" si="8"/>
        <v>0.41511362302209698</v>
      </c>
      <c r="Y134" s="15">
        <v>16</v>
      </c>
      <c r="Z134" s="41">
        <f t="shared" si="9"/>
        <v>376412000</v>
      </c>
      <c r="AA134" s="15">
        <v>16</v>
      </c>
      <c r="AB134" s="88">
        <f t="shared" si="10"/>
        <v>0.27402139791959512</v>
      </c>
      <c r="AC134" s="15"/>
      <c r="AD134" s="15"/>
    </row>
    <row r="135" spans="1:30" ht="30" x14ac:dyDescent="0.25">
      <c r="A135" s="4"/>
      <c r="B135" s="4" t="s">
        <v>141</v>
      </c>
      <c r="C135" s="9"/>
      <c r="D135" s="26" t="s">
        <v>244</v>
      </c>
      <c r="E135" s="26" t="s">
        <v>260</v>
      </c>
      <c r="F135" s="21" t="s">
        <v>140</v>
      </c>
      <c r="G135" s="15">
        <v>16</v>
      </c>
      <c r="H135" s="41">
        <v>1533100000</v>
      </c>
      <c r="I135" s="15">
        <v>16</v>
      </c>
      <c r="J135" s="41">
        <v>270989400</v>
      </c>
      <c r="K135" s="15">
        <v>16</v>
      </c>
      <c r="L135" s="41">
        <v>285034400</v>
      </c>
      <c r="M135" s="34"/>
      <c r="N135" s="41">
        <v>49440000</v>
      </c>
      <c r="O135" s="34"/>
      <c r="P135" s="33">
        <v>63340000</v>
      </c>
      <c r="Q135" s="34"/>
      <c r="R135" s="33">
        <v>0</v>
      </c>
      <c r="S135" s="34"/>
      <c r="T135" s="33">
        <v>0</v>
      </c>
      <c r="U135" s="15">
        <v>16</v>
      </c>
      <c r="V135" s="41">
        <f t="shared" si="7"/>
        <v>112780000</v>
      </c>
      <c r="W135" s="15">
        <v>16</v>
      </c>
      <c r="X135" s="88">
        <f t="shared" si="8"/>
        <v>0.39567153999657584</v>
      </c>
      <c r="Y135" s="15">
        <v>16</v>
      </c>
      <c r="Z135" s="41">
        <f t="shared" si="9"/>
        <v>383769400</v>
      </c>
      <c r="AA135" s="15">
        <v>16</v>
      </c>
      <c r="AB135" s="88">
        <f t="shared" si="10"/>
        <v>0.25032248385623901</v>
      </c>
      <c r="AC135" s="15"/>
      <c r="AD135" s="15"/>
    </row>
    <row r="136" spans="1:30" ht="30" x14ac:dyDescent="0.25">
      <c r="A136" s="4"/>
      <c r="B136" s="4" t="s">
        <v>141</v>
      </c>
      <c r="C136" s="9"/>
      <c r="D136" s="26" t="s">
        <v>245</v>
      </c>
      <c r="E136" s="26" t="s">
        <v>261</v>
      </c>
      <c r="F136" s="21" t="s">
        <v>140</v>
      </c>
      <c r="G136" s="15">
        <v>16</v>
      </c>
      <c r="H136" s="41">
        <v>1530357670</v>
      </c>
      <c r="I136" s="15">
        <v>16</v>
      </c>
      <c r="J136" s="41">
        <v>257856000</v>
      </c>
      <c r="K136" s="15">
        <v>16</v>
      </c>
      <c r="L136" s="41">
        <v>265017928</v>
      </c>
      <c r="M136" s="34"/>
      <c r="N136" s="41">
        <v>44519000</v>
      </c>
      <c r="O136" s="34"/>
      <c r="P136" s="33">
        <v>56132000</v>
      </c>
      <c r="Q136" s="34"/>
      <c r="R136" s="33">
        <v>0</v>
      </c>
      <c r="S136" s="34"/>
      <c r="T136" s="33">
        <v>0</v>
      </c>
      <c r="U136" s="15">
        <v>16</v>
      </c>
      <c r="V136" s="41">
        <f t="shared" si="7"/>
        <v>100651000</v>
      </c>
      <c r="W136" s="15">
        <v>16</v>
      </c>
      <c r="X136" s="88">
        <f t="shared" si="8"/>
        <v>0.37978940051180238</v>
      </c>
      <c r="Y136" s="15">
        <v>16</v>
      </c>
      <c r="Z136" s="41">
        <f t="shared" si="9"/>
        <v>358507000</v>
      </c>
      <c r="AA136" s="15">
        <v>16</v>
      </c>
      <c r="AB136" s="88">
        <f t="shared" si="10"/>
        <v>0.23426353657573395</v>
      </c>
      <c r="AC136" s="15"/>
      <c r="AD136" s="15"/>
    </row>
    <row r="137" spans="1:30" ht="30" x14ac:dyDescent="0.25">
      <c r="A137" s="4"/>
      <c r="B137" s="4" t="s">
        <v>141</v>
      </c>
      <c r="C137" s="9"/>
      <c r="D137" s="26" t="s">
        <v>246</v>
      </c>
      <c r="E137" s="26" t="s">
        <v>262</v>
      </c>
      <c r="F137" s="21" t="s">
        <v>140</v>
      </c>
      <c r="G137" s="15">
        <v>16</v>
      </c>
      <c r="H137" s="41">
        <v>1087115890</v>
      </c>
      <c r="I137" s="15">
        <v>16</v>
      </c>
      <c r="J137" s="41">
        <v>158347400</v>
      </c>
      <c r="K137" s="15">
        <v>16</v>
      </c>
      <c r="L137" s="41">
        <v>148027089</v>
      </c>
      <c r="M137" s="34"/>
      <c r="N137" s="41">
        <v>26678900</v>
      </c>
      <c r="O137" s="34"/>
      <c r="P137" s="33">
        <v>36167600</v>
      </c>
      <c r="Q137" s="34"/>
      <c r="R137" s="33">
        <v>0</v>
      </c>
      <c r="S137" s="34"/>
      <c r="T137" s="33">
        <v>0</v>
      </c>
      <c r="U137" s="15">
        <v>16</v>
      </c>
      <c r="V137" s="41">
        <f t="shared" si="7"/>
        <v>62846500</v>
      </c>
      <c r="W137" s="15">
        <v>16</v>
      </c>
      <c r="X137" s="88">
        <f t="shared" si="8"/>
        <v>0.42456080454301171</v>
      </c>
      <c r="Y137" s="15">
        <v>16</v>
      </c>
      <c r="Z137" s="41">
        <f t="shared" si="9"/>
        <v>221193900</v>
      </c>
      <c r="AA137" s="15">
        <v>16</v>
      </c>
      <c r="AB137" s="88">
        <f t="shared" si="10"/>
        <v>0.20346855568452779</v>
      </c>
      <c r="AC137" s="15"/>
      <c r="AD137" s="15"/>
    </row>
    <row r="138" spans="1:30" ht="30" x14ac:dyDescent="0.25">
      <c r="A138" s="4"/>
      <c r="B138" s="4" t="s">
        <v>141</v>
      </c>
      <c r="C138" s="9"/>
      <c r="D138" s="26" t="s">
        <v>247</v>
      </c>
      <c r="E138" s="26" t="s">
        <v>263</v>
      </c>
      <c r="F138" s="21" t="s">
        <v>140</v>
      </c>
      <c r="G138" s="15">
        <v>16</v>
      </c>
      <c r="H138" s="41">
        <v>1206528457</v>
      </c>
      <c r="I138" s="15">
        <v>16</v>
      </c>
      <c r="J138" s="41">
        <v>204643000</v>
      </c>
      <c r="K138" s="15">
        <v>16</v>
      </c>
      <c r="L138" s="41">
        <v>203301876</v>
      </c>
      <c r="M138" s="34"/>
      <c r="N138" s="41">
        <v>20672000</v>
      </c>
      <c r="O138" s="34"/>
      <c r="P138" s="33">
        <v>53611000</v>
      </c>
      <c r="Q138" s="34"/>
      <c r="R138" s="33">
        <v>0</v>
      </c>
      <c r="S138" s="34"/>
      <c r="T138" s="33">
        <v>0</v>
      </c>
      <c r="U138" s="15">
        <v>16</v>
      </c>
      <c r="V138" s="41">
        <f t="shared" si="7"/>
        <v>74283000</v>
      </c>
      <c r="W138" s="15">
        <v>16</v>
      </c>
      <c r="X138" s="88">
        <f t="shared" si="8"/>
        <v>0.36538275721567864</v>
      </c>
      <c r="Y138" s="15">
        <v>16</v>
      </c>
      <c r="Z138" s="41">
        <f t="shared" si="9"/>
        <v>278926000</v>
      </c>
      <c r="AA138" s="15">
        <v>16</v>
      </c>
      <c r="AB138" s="88">
        <f t="shared" si="10"/>
        <v>0.23118062270453352</v>
      </c>
      <c r="AC138" s="15"/>
      <c r="AD138" s="15"/>
    </row>
    <row r="139" spans="1:30" ht="30" x14ac:dyDescent="0.25">
      <c r="A139" s="4"/>
      <c r="B139" s="4" t="s">
        <v>141</v>
      </c>
      <c r="C139" s="9"/>
      <c r="D139" s="26" t="s">
        <v>248</v>
      </c>
      <c r="E139" s="26" t="s">
        <v>264</v>
      </c>
      <c r="F139" s="21" t="s">
        <v>140</v>
      </c>
      <c r="G139" s="15">
        <v>16</v>
      </c>
      <c r="H139" s="41">
        <v>1253172900</v>
      </c>
      <c r="I139" s="15">
        <v>16</v>
      </c>
      <c r="J139" s="41">
        <v>218688700</v>
      </c>
      <c r="K139" s="15">
        <v>16</v>
      </c>
      <c r="L139" s="41">
        <v>224892745</v>
      </c>
      <c r="M139" s="34"/>
      <c r="N139" s="41">
        <v>25956000</v>
      </c>
      <c r="O139" s="34"/>
      <c r="P139" s="33">
        <v>49090400</v>
      </c>
      <c r="Q139" s="34"/>
      <c r="R139" s="33">
        <v>0</v>
      </c>
      <c r="S139" s="34"/>
      <c r="T139" s="33">
        <v>0</v>
      </c>
      <c r="U139" s="15">
        <v>16</v>
      </c>
      <c r="V139" s="41">
        <f t="shared" si="7"/>
        <v>75046400</v>
      </c>
      <c r="W139" s="15">
        <v>16</v>
      </c>
      <c r="X139" s="88">
        <f t="shared" si="8"/>
        <v>0.33369862598279904</v>
      </c>
      <c r="Y139" s="15">
        <v>16</v>
      </c>
      <c r="Z139" s="41">
        <f t="shared" si="9"/>
        <v>293735100</v>
      </c>
      <c r="AA139" s="15">
        <v>16</v>
      </c>
      <c r="AB139" s="88">
        <f t="shared" si="10"/>
        <v>0.2343931152676538</v>
      </c>
      <c r="AC139" s="15"/>
      <c r="AD139" s="15"/>
    </row>
    <row r="140" spans="1:30" ht="30" x14ac:dyDescent="0.25">
      <c r="A140" s="4"/>
      <c r="B140" s="4" t="s">
        <v>141</v>
      </c>
      <c r="C140" s="9"/>
      <c r="D140" s="26" t="s">
        <v>249</v>
      </c>
      <c r="E140" s="26" t="s">
        <v>265</v>
      </c>
      <c r="F140" s="21" t="s">
        <v>140</v>
      </c>
      <c r="G140" s="15">
        <v>16</v>
      </c>
      <c r="H140" s="41">
        <v>2291470200</v>
      </c>
      <c r="I140" s="15">
        <v>16</v>
      </c>
      <c r="J140" s="41">
        <v>459323000</v>
      </c>
      <c r="K140" s="15">
        <v>16</v>
      </c>
      <c r="L140" s="41">
        <v>426446200</v>
      </c>
      <c r="M140" s="34"/>
      <c r="N140" s="41">
        <v>83779000</v>
      </c>
      <c r="O140" s="34"/>
      <c r="P140" s="33">
        <v>96391400</v>
      </c>
      <c r="Q140" s="34"/>
      <c r="R140" s="33">
        <v>0</v>
      </c>
      <c r="S140" s="34"/>
      <c r="T140" s="33">
        <v>0</v>
      </c>
      <c r="U140" s="15">
        <v>16</v>
      </c>
      <c r="V140" s="41">
        <f t="shared" si="7"/>
        <v>180170400</v>
      </c>
      <c r="W140" s="15">
        <v>16</v>
      </c>
      <c r="X140" s="88">
        <f t="shared" si="8"/>
        <v>0.42249268489202157</v>
      </c>
      <c r="Y140" s="15">
        <v>16</v>
      </c>
      <c r="Z140" s="41">
        <f t="shared" si="9"/>
        <v>639493400</v>
      </c>
      <c r="AA140" s="15">
        <v>16</v>
      </c>
      <c r="AB140" s="88">
        <f t="shared" si="10"/>
        <v>0.27907559085865485</v>
      </c>
      <c r="AC140" s="15"/>
      <c r="AD140" s="15"/>
    </row>
    <row r="141" spans="1:30" ht="30" x14ac:dyDescent="0.25">
      <c r="A141" s="4"/>
      <c r="B141" s="4" t="s">
        <v>141</v>
      </c>
      <c r="C141" s="9"/>
      <c r="D141" s="26" t="s">
        <v>250</v>
      </c>
      <c r="E141" s="26" t="s">
        <v>266</v>
      </c>
      <c r="F141" s="21" t="s">
        <v>140</v>
      </c>
      <c r="G141" s="15">
        <v>16</v>
      </c>
      <c r="H141" s="41">
        <v>1167729100</v>
      </c>
      <c r="I141" s="15">
        <v>16</v>
      </c>
      <c r="J141" s="41">
        <v>191496000</v>
      </c>
      <c r="K141" s="15">
        <v>16</v>
      </c>
      <c r="L141" s="41">
        <v>200015930</v>
      </c>
      <c r="M141" s="34"/>
      <c r="N141" s="41">
        <v>31362800</v>
      </c>
      <c r="O141" s="34"/>
      <c r="P141" s="33">
        <v>44735600</v>
      </c>
      <c r="Q141" s="34"/>
      <c r="R141" s="33">
        <v>0</v>
      </c>
      <c r="S141" s="34"/>
      <c r="T141" s="33">
        <v>0</v>
      </c>
      <c r="U141" s="15">
        <v>16</v>
      </c>
      <c r="V141" s="41">
        <f t="shared" si="7"/>
        <v>76098400</v>
      </c>
      <c r="W141" s="15">
        <v>16</v>
      </c>
      <c r="X141" s="88">
        <f t="shared" si="8"/>
        <v>0.3804616962258956</v>
      </c>
      <c r="Y141" s="15">
        <v>16</v>
      </c>
      <c r="Z141" s="41">
        <f t="shared" si="9"/>
        <v>267594400</v>
      </c>
      <c r="AA141" s="15">
        <v>16</v>
      </c>
      <c r="AB141" s="88">
        <f t="shared" si="10"/>
        <v>0.22915794425265243</v>
      </c>
      <c r="AC141" s="15"/>
      <c r="AD141" s="15"/>
    </row>
    <row r="142" spans="1:30" ht="30" x14ac:dyDescent="0.25">
      <c r="A142" s="4"/>
      <c r="B142" s="4" t="s">
        <v>141</v>
      </c>
      <c r="C142" s="9"/>
      <c r="D142" s="26" t="s">
        <v>251</v>
      </c>
      <c r="E142" s="26" t="s">
        <v>267</v>
      </c>
      <c r="F142" s="21" t="s">
        <v>140</v>
      </c>
      <c r="G142" s="15">
        <v>16</v>
      </c>
      <c r="H142" s="41">
        <v>1585362000</v>
      </c>
      <c r="I142" s="15">
        <v>16</v>
      </c>
      <c r="J142" s="41">
        <v>301396500</v>
      </c>
      <c r="K142" s="15">
        <v>16</v>
      </c>
      <c r="L142" s="41">
        <v>306278100</v>
      </c>
      <c r="M142" s="34"/>
      <c r="N142" s="41">
        <v>48120000</v>
      </c>
      <c r="O142" s="34"/>
      <c r="P142" s="33">
        <v>75490200</v>
      </c>
      <c r="Q142" s="34"/>
      <c r="R142" s="33">
        <v>0</v>
      </c>
      <c r="S142" s="34"/>
      <c r="T142" s="33">
        <v>0</v>
      </c>
      <c r="U142" s="15">
        <v>16</v>
      </c>
      <c r="V142" s="41">
        <f t="shared" si="7"/>
        <v>123610200</v>
      </c>
      <c r="W142" s="15">
        <v>16</v>
      </c>
      <c r="X142" s="88">
        <f t="shared" si="8"/>
        <v>0.40358811158878155</v>
      </c>
      <c r="Y142" s="15">
        <v>16</v>
      </c>
      <c r="Z142" s="41">
        <f t="shared" si="9"/>
        <v>425006700</v>
      </c>
      <c r="AA142" s="15">
        <v>16</v>
      </c>
      <c r="AB142" s="88">
        <f t="shared" si="10"/>
        <v>0.26808180087576211</v>
      </c>
      <c r="AC142" s="15"/>
      <c r="AD142" s="15"/>
    </row>
    <row r="143" spans="1:30" ht="30" x14ac:dyDescent="0.25">
      <c r="A143" s="4"/>
      <c r="B143" s="4" t="s">
        <v>141</v>
      </c>
      <c r="C143" s="9"/>
      <c r="D143" s="26" t="s">
        <v>253</v>
      </c>
      <c r="E143" s="26" t="s">
        <v>269</v>
      </c>
      <c r="F143" s="21" t="s">
        <v>140</v>
      </c>
      <c r="G143" s="15">
        <v>16</v>
      </c>
      <c r="H143" s="41">
        <v>1266703935</v>
      </c>
      <c r="I143" s="15">
        <v>16</v>
      </c>
      <c r="J143" s="41">
        <v>208189700</v>
      </c>
      <c r="K143" s="15">
        <v>16</v>
      </c>
      <c r="L143" s="41">
        <v>205952500</v>
      </c>
      <c r="M143" s="34"/>
      <c r="N143" s="41">
        <v>29717000</v>
      </c>
      <c r="O143" s="34"/>
      <c r="P143" s="33">
        <v>44384000</v>
      </c>
      <c r="Q143" s="34"/>
      <c r="R143" s="33">
        <v>0</v>
      </c>
      <c r="S143" s="34"/>
      <c r="T143" s="33">
        <v>0</v>
      </c>
      <c r="U143" s="15">
        <v>16</v>
      </c>
      <c r="V143" s="41">
        <f t="shared" si="7"/>
        <v>74101000</v>
      </c>
      <c r="W143" s="15">
        <v>16</v>
      </c>
      <c r="X143" s="88">
        <f t="shared" si="8"/>
        <v>0.35979655503089303</v>
      </c>
      <c r="Y143" s="15">
        <v>16</v>
      </c>
      <c r="Z143" s="41">
        <f t="shared" si="9"/>
        <v>282290700</v>
      </c>
      <c r="AA143" s="15">
        <v>16</v>
      </c>
      <c r="AB143" s="88">
        <f t="shared" si="10"/>
        <v>0.22285452203951667</v>
      </c>
      <c r="AC143" s="15"/>
      <c r="AD143" s="15"/>
    </row>
    <row r="144" spans="1:30" ht="30" x14ac:dyDescent="0.25">
      <c r="A144" s="4"/>
      <c r="B144" s="4" t="s">
        <v>141</v>
      </c>
      <c r="C144" s="9"/>
      <c r="D144" s="26" t="s">
        <v>252</v>
      </c>
      <c r="E144" s="26" t="s">
        <v>268</v>
      </c>
      <c r="F144" s="21" t="s">
        <v>140</v>
      </c>
      <c r="G144" s="15">
        <v>16</v>
      </c>
      <c r="H144" s="41">
        <v>1454285800</v>
      </c>
      <c r="I144" s="15">
        <v>16</v>
      </c>
      <c r="J144" s="41">
        <v>232862400</v>
      </c>
      <c r="K144" s="15">
        <v>16</v>
      </c>
      <c r="L144" s="41">
        <v>229805276</v>
      </c>
      <c r="M144" s="34"/>
      <c r="N144" s="41">
        <v>42824800</v>
      </c>
      <c r="O144" s="34"/>
      <c r="P144" s="33">
        <v>46885400</v>
      </c>
      <c r="Q144" s="34"/>
      <c r="R144" s="33">
        <v>0</v>
      </c>
      <c r="S144" s="34"/>
      <c r="T144" s="33">
        <v>0</v>
      </c>
      <c r="U144" s="15">
        <v>16</v>
      </c>
      <c r="V144" s="41">
        <f t="shared" si="7"/>
        <v>89710200</v>
      </c>
      <c r="W144" s="15">
        <v>16</v>
      </c>
      <c r="X144" s="88">
        <f t="shared" si="8"/>
        <v>0.39037484935724454</v>
      </c>
      <c r="Y144" s="15">
        <v>16</v>
      </c>
      <c r="Z144" s="41">
        <f t="shared" si="9"/>
        <v>322572600</v>
      </c>
      <c r="AA144" s="15">
        <v>16</v>
      </c>
      <c r="AB144" s="88">
        <f t="shared" si="10"/>
        <v>0.22180825804666454</v>
      </c>
      <c r="AC144" s="15"/>
      <c r="AD144" s="15"/>
    </row>
    <row r="145" spans="1:30" ht="30" x14ac:dyDescent="0.25">
      <c r="A145" s="4"/>
      <c r="B145" s="4" t="s">
        <v>141</v>
      </c>
      <c r="C145" s="9"/>
      <c r="D145" s="26" t="s">
        <v>254</v>
      </c>
      <c r="E145" s="26" t="s">
        <v>270</v>
      </c>
      <c r="F145" s="21" t="s">
        <v>140</v>
      </c>
      <c r="G145" s="15">
        <v>16</v>
      </c>
      <c r="H145" s="41">
        <v>1448567474</v>
      </c>
      <c r="I145" s="15">
        <v>16</v>
      </c>
      <c r="J145" s="41">
        <v>228795900</v>
      </c>
      <c r="K145" s="15">
        <v>16</v>
      </c>
      <c r="L145" s="41">
        <v>245905032</v>
      </c>
      <c r="M145" s="34"/>
      <c r="N145" s="41">
        <v>51604800</v>
      </c>
      <c r="O145" s="34"/>
      <c r="P145" s="33">
        <v>65622800</v>
      </c>
      <c r="Q145" s="34"/>
      <c r="R145" s="33">
        <v>0</v>
      </c>
      <c r="S145" s="34"/>
      <c r="T145" s="33">
        <v>0</v>
      </c>
      <c r="U145" s="15">
        <v>16</v>
      </c>
      <c r="V145" s="41">
        <f t="shared" si="7"/>
        <v>117227600</v>
      </c>
      <c r="W145" s="15">
        <v>16</v>
      </c>
      <c r="X145" s="88">
        <f t="shared" si="8"/>
        <v>0.47671899613668745</v>
      </c>
      <c r="Y145" s="15">
        <v>16</v>
      </c>
      <c r="Z145" s="41">
        <f t="shared" si="9"/>
        <v>346023500</v>
      </c>
      <c r="AA145" s="15">
        <v>16</v>
      </c>
      <c r="AB145" s="88">
        <f t="shared" si="10"/>
        <v>0.23887289077705745</v>
      </c>
      <c r="AC145" s="15"/>
      <c r="AD145" s="15"/>
    </row>
    <row r="146" spans="1:30" x14ac:dyDescent="0.25">
      <c r="A146" s="5"/>
      <c r="B146" s="5"/>
      <c r="C146" s="10"/>
      <c r="D146" s="10"/>
      <c r="E146" s="10"/>
      <c r="F146" s="22"/>
      <c r="G146" s="16"/>
      <c r="H146" s="42"/>
      <c r="I146" s="16"/>
      <c r="J146" s="42"/>
      <c r="K146" s="16"/>
      <c r="L146" s="42"/>
      <c r="M146" s="36"/>
      <c r="N146" s="42"/>
      <c r="O146" s="36"/>
      <c r="P146" s="35"/>
      <c r="Q146" s="36"/>
      <c r="R146" s="35"/>
      <c r="S146" s="36"/>
      <c r="T146" s="35"/>
      <c r="U146" s="16"/>
      <c r="V146" s="42"/>
      <c r="W146" s="16"/>
      <c r="X146" s="89"/>
      <c r="Y146" s="16"/>
      <c r="Z146" s="42"/>
      <c r="AA146" s="16"/>
      <c r="AB146" s="36"/>
      <c r="AC146" s="16"/>
      <c r="AD146" s="16"/>
    </row>
    <row r="147" spans="1:30" ht="45" x14ac:dyDescent="0.25">
      <c r="A147" s="2"/>
      <c r="B147" s="2" t="s">
        <v>302</v>
      </c>
      <c r="C147" s="7"/>
      <c r="D147" s="7" t="s">
        <v>126</v>
      </c>
      <c r="E147" s="7" t="s">
        <v>127</v>
      </c>
      <c r="F147" s="19"/>
      <c r="G147" s="13"/>
      <c r="H147" s="39">
        <f>SUM(H149:H151)</f>
        <v>227032038</v>
      </c>
      <c r="I147" s="13"/>
      <c r="J147" s="39">
        <f>SUM(J149:J151)</f>
        <v>0</v>
      </c>
      <c r="K147" s="13"/>
      <c r="L147" s="39">
        <f>SUM(L149:L151)</f>
        <v>0</v>
      </c>
      <c r="M147" s="30"/>
      <c r="N147" s="39">
        <f>SUM(N149:N151)</f>
        <v>0</v>
      </c>
      <c r="O147" s="30"/>
      <c r="P147" s="29">
        <f>SUM(P149:P151)</f>
        <v>0</v>
      </c>
      <c r="Q147" s="30"/>
      <c r="R147" s="29">
        <f>SUM(R149:R151)</f>
        <v>0</v>
      </c>
      <c r="S147" s="30"/>
      <c r="T147" s="29">
        <f>SUM(T149:T151)</f>
        <v>0</v>
      </c>
      <c r="U147" s="13"/>
      <c r="V147" s="39">
        <f>SUM(V149:V151)</f>
        <v>0</v>
      </c>
      <c r="W147" s="13"/>
      <c r="X147" s="87">
        <v>0</v>
      </c>
      <c r="Y147" s="13"/>
      <c r="Z147" s="39">
        <f>SUM(Z149:Z151)</f>
        <v>0</v>
      </c>
      <c r="AA147" s="13"/>
      <c r="AB147" s="87">
        <f>Z147/H147</f>
        <v>0</v>
      </c>
      <c r="AC147" s="13"/>
      <c r="AD147" s="13"/>
    </row>
    <row r="148" spans="1:30" x14ac:dyDescent="0.25">
      <c r="A148" s="3"/>
      <c r="B148" s="3"/>
      <c r="C148" s="8"/>
      <c r="D148" s="8"/>
      <c r="E148" s="8"/>
      <c r="F148" s="20"/>
      <c r="G148" s="14"/>
      <c r="H148" s="40"/>
      <c r="I148" s="14"/>
      <c r="J148" s="40"/>
      <c r="K148" s="14"/>
      <c r="L148" s="40"/>
      <c r="M148" s="32"/>
      <c r="N148" s="40"/>
      <c r="O148" s="32"/>
      <c r="P148" s="31"/>
      <c r="Q148" s="32"/>
      <c r="R148" s="31"/>
      <c r="S148" s="32"/>
      <c r="T148" s="31"/>
      <c r="U148" s="14"/>
      <c r="V148" s="40"/>
      <c r="W148" s="14"/>
      <c r="X148" s="90"/>
      <c r="Y148" s="14"/>
      <c r="Z148" s="40"/>
      <c r="AA148" s="14"/>
      <c r="AB148" s="32"/>
      <c r="AC148" s="14"/>
      <c r="AD148" s="14"/>
    </row>
    <row r="149" spans="1:30" ht="30" x14ac:dyDescent="0.25">
      <c r="A149" s="4"/>
      <c r="B149" s="117" t="s">
        <v>303</v>
      </c>
      <c r="C149" s="118"/>
      <c r="D149" s="9" t="s">
        <v>305</v>
      </c>
      <c r="E149" s="9" t="s">
        <v>306</v>
      </c>
      <c r="F149" s="21" t="s">
        <v>129</v>
      </c>
      <c r="G149" s="15">
        <v>21</v>
      </c>
      <c r="H149" s="41">
        <v>107032038</v>
      </c>
      <c r="I149" s="15">
        <v>21</v>
      </c>
      <c r="J149" s="41"/>
      <c r="K149" s="15"/>
      <c r="L149" s="41"/>
      <c r="M149" s="34"/>
      <c r="N149" s="41"/>
      <c r="O149" s="34"/>
      <c r="P149" s="33">
        <v>0</v>
      </c>
      <c r="Q149" s="34"/>
      <c r="R149" s="33">
        <v>0</v>
      </c>
      <c r="S149" s="34"/>
      <c r="T149" s="33">
        <v>0</v>
      </c>
      <c r="U149" s="15">
        <v>21</v>
      </c>
      <c r="V149" s="41">
        <f>N149+P149+R149+T149</f>
        <v>0</v>
      </c>
      <c r="W149" s="15">
        <v>21</v>
      </c>
      <c r="X149" s="88">
        <f>IFERROR(V149/L149,0)</f>
        <v>0</v>
      </c>
      <c r="Y149" s="15">
        <v>21</v>
      </c>
      <c r="Z149" s="41">
        <f>J149+V149</f>
        <v>0</v>
      </c>
      <c r="AA149" s="15">
        <v>21</v>
      </c>
      <c r="AB149" s="88">
        <f>Z149/H149</f>
        <v>0</v>
      </c>
      <c r="AC149" s="15"/>
      <c r="AD149" s="15"/>
    </row>
    <row r="150" spans="1:30" x14ac:dyDescent="0.25">
      <c r="A150" s="5"/>
      <c r="B150" s="5"/>
      <c r="C150" s="10"/>
      <c r="D150" s="10"/>
      <c r="E150" s="10"/>
      <c r="F150" s="22"/>
      <c r="G150" s="16"/>
      <c r="H150" s="42"/>
      <c r="I150" s="16"/>
      <c r="J150" s="42"/>
      <c r="K150" s="16"/>
      <c r="L150" s="42"/>
      <c r="M150" s="36"/>
      <c r="N150" s="42"/>
      <c r="O150" s="36"/>
      <c r="P150" s="35"/>
      <c r="Q150" s="36"/>
      <c r="R150" s="35"/>
      <c r="S150" s="36"/>
      <c r="T150" s="35"/>
      <c r="U150" s="16"/>
      <c r="V150" s="42"/>
      <c r="W150" s="16"/>
      <c r="X150" s="89"/>
      <c r="Y150" s="16"/>
      <c r="Z150" s="42"/>
      <c r="AA150" s="16"/>
      <c r="AB150" s="36"/>
      <c r="AC150" s="16"/>
      <c r="AD150" s="16"/>
    </row>
    <row r="151" spans="1:30" ht="30" x14ac:dyDescent="0.25">
      <c r="A151" s="4"/>
      <c r="B151" s="117" t="s">
        <v>304</v>
      </c>
      <c r="C151" s="118"/>
      <c r="D151" s="9" t="s">
        <v>307</v>
      </c>
      <c r="E151" s="9" t="s">
        <v>308</v>
      </c>
      <c r="F151" s="21" t="s">
        <v>43</v>
      </c>
      <c r="G151" s="15">
        <v>12</v>
      </c>
      <c r="H151" s="41">
        <v>120000000</v>
      </c>
      <c r="I151" s="15">
        <v>21</v>
      </c>
      <c r="J151" s="41"/>
      <c r="K151" s="15"/>
      <c r="L151" s="41"/>
      <c r="M151" s="34"/>
      <c r="N151" s="41"/>
      <c r="O151" s="34"/>
      <c r="P151" s="33">
        <v>0</v>
      </c>
      <c r="Q151" s="34"/>
      <c r="R151" s="33">
        <v>0</v>
      </c>
      <c r="S151" s="34"/>
      <c r="T151" s="33">
        <v>0</v>
      </c>
      <c r="U151" s="15">
        <v>21</v>
      </c>
      <c r="V151" s="41">
        <f>N151+P151+R151+T151</f>
        <v>0</v>
      </c>
      <c r="W151" s="15">
        <v>12</v>
      </c>
      <c r="X151" s="88">
        <f>IFERROR(V151/L151,0)</f>
        <v>0</v>
      </c>
      <c r="Y151" s="15">
        <v>21</v>
      </c>
      <c r="Z151" s="41">
        <f>J151+V151</f>
        <v>0</v>
      </c>
      <c r="AA151" s="15">
        <v>21</v>
      </c>
      <c r="AB151" s="88">
        <f>Z151/H151</f>
        <v>0</v>
      </c>
      <c r="AC151" s="15"/>
      <c r="AD151" s="15"/>
    </row>
    <row r="152" spans="1:30" x14ac:dyDescent="0.25">
      <c r="A152" s="5"/>
      <c r="B152" s="5"/>
      <c r="C152" s="10"/>
      <c r="D152" s="10"/>
      <c r="E152" s="10"/>
      <c r="F152" s="22"/>
      <c r="G152" s="16"/>
      <c r="H152" s="42"/>
      <c r="I152" s="16"/>
      <c r="J152" s="42"/>
      <c r="K152" s="16"/>
      <c r="L152" s="42"/>
      <c r="M152" s="36"/>
      <c r="N152" s="42"/>
      <c r="O152" s="36"/>
      <c r="P152" s="35"/>
      <c r="Q152" s="36"/>
      <c r="R152" s="35"/>
      <c r="S152" s="36"/>
      <c r="T152" s="35"/>
      <c r="U152" s="16"/>
      <c r="V152" s="42"/>
      <c r="W152" s="16"/>
      <c r="X152" s="89"/>
      <c r="Y152" s="16"/>
      <c r="Z152" s="42"/>
      <c r="AA152" s="16"/>
      <c r="AB152" s="36"/>
      <c r="AC152" s="16"/>
      <c r="AD152" s="16"/>
    </row>
    <row r="153" spans="1:30" x14ac:dyDescent="0.25">
      <c r="A153" s="5"/>
      <c r="B153" s="5"/>
      <c r="C153" s="10"/>
      <c r="D153" s="10"/>
      <c r="E153" s="10"/>
      <c r="F153" s="22"/>
      <c r="G153" s="16"/>
      <c r="H153" s="42"/>
      <c r="I153" s="16"/>
      <c r="J153" s="42"/>
      <c r="K153" s="16"/>
      <c r="L153" s="42"/>
      <c r="M153" s="36"/>
      <c r="N153" s="42"/>
      <c r="O153" s="36"/>
      <c r="P153" s="35"/>
      <c r="Q153" s="36"/>
      <c r="R153" s="35"/>
      <c r="S153" s="36"/>
      <c r="T153" s="35"/>
      <c r="U153" s="16"/>
      <c r="V153" s="42"/>
      <c r="W153" s="16"/>
      <c r="X153" s="89"/>
      <c r="Y153" s="16"/>
      <c r="Z153" s="42"/>
      <c r="AA153" s="16"/>
      <c r="AB153" s="36"/>
      <c r="AC153" s="16"/>
      <c r="AD153" s="16"/>
    </row>
    <row r="154" spans="1:30" ht="30" x14ac:dyDescent="0.25">
      <c r="A154" s="49"/>
      <c r="B154" s="49" t="s">
        <v>142</v>
      </c>
      <c r="C154" s="50"/>
      <c r="D154" s="50" t="s">
        <v>143</v>
      </c>
      <c r="E154" s="50" t="s">
        <v>144</v>
      </c>
      <c r="F154" s="51"/>
      <c r="G154" s="52"/>
      <c r="H154" s="53">
        <f>H156+H162</f>
        <v>343418000</v>
      </c>
      <c r="I154" s="52"/>
      <c r="J154" s="53">
        <f>J156+J162</f>
        <v>66921600</v>
      </c>
      <c r="K154" s="52"/>
      <c r="L154" s="53">
        <f>L156+L162</f>
        <v>74822800</v>
      </c>
      <c r="M154" s="54"/>
      <c r="N154" s="53">
        <f>N156+N162</f>
        <v>8448000</v>
      </c>
      <c r="O154" s="54"/>
      <c r="P154" s="55">
        <f>P156+P162</f>
        <v>15213400</v>
      </c>
      <c r="Q154" s="54"/>
      <c r="R154" s="55">
        <f>R156+R162</f>
        <v>0</v>
      </c>
      <c r="S154" s="54"/>
      <c r="T154" s="55">
        <f>T156+T162</f>
        <v>0</v>
      </c>
      <c r="U154" s="52"/>
      <c r="V154" s="53">
        <f>V156+V162</f>
        <v>23661400</v>
      </c>
      <c r="W154" s="52"/>
      <c r="X154" s="86">
        <f>V154/L154</f>
        <v>0.3162324852852339</v>
      </c>
      <c r="Y154" s="52"/>
      <c r="Z154" s="53">
        <f>Z156+Z162</f>
        <v>90583000</v>
      </c>
      <c r="AA154" s="52"/>
      <c r="AB154" s="86">
        <f>Z154/H154</f>
        <v>0.26376893465106666</v>
      </c>
      <c r="AC154" s="52"/>
      <c r="AD154" s="52"/>
    </row>
    <row r="155" spans="1:30" x14ac:dyDescent="0.25">
      <c r="A155" s="1"/>
      <c r="B155" s="1"/>
      <c r="C155" s="6"/>
      <c r="D155" s="6"/>
      <c r="E155" s="6"/>
      <c r="F155" s="18"/>
      <c r="G155" s="12"/>
      <c r="H155" s="38"/>
      <c r="I155" s="12"/>
      <c r="J155" s="38"/>
      <c r="K155" s="12"/>
      <c r="L155" s="38"/>
      <c r="M155" s="28"/>
      <c r="N155" s="38"/>
      <c r="O155" s="28"/>
      <c r="P155" s="27"/>
      <c r="Q155" s="28"/>
      <c r="R155" s="27"/>
      <c r="S155" s="28"/>
      <c r="T155" s="27"/>
      <c r="U155" s="12"/>
      <c r="V155" s="38"/>
      <c r="W155" s="12"/>
      <c r="X155" s="91"/>
      <c r="Y155" s="12"/>
      <c r="Z155" s="38"/>
      <c r="AA155" s="12"/>
      <c r="AB155" s="28"/>
      <c r="AC155" s="12"/>
      <c r="AD155" s="12"/>
    </row>
    <row r="156" spans="1:30" ht="30" x14ac:dyDescent="0.25">
      <c r="A156" s="2"/>
      <c r="B156" s="2" t="s">
        <v>145</v>
      </c>
      <c r="C156" s="7"/>
      <c r="D156" s="7" t="s">
        <v>146</v>
      </c>
      <c r="E156" s="7" t="s">
        <v>147</v>
      </c>
      <c r="F156" s="19"/>
      <c r="G156" s="13"/>
      <c r="H156" s="39">
        <f>SUM(H158:H160)</f>
        <v>326563800</v>
      </c>
      <c r="I156" s="13"/>
      <c r="J156" s="39">
        <f>SUM(J158:J160)</f>
        <v>59650800</v>
      </c>
      <c r="K156" s="13"/>
      <c r="L156" s="39">
        <f>SUM(L158:L160)</f>
        <v>63509400</v>
      </c>
      <c r="M156" s="30"/>
      <c r="N156" s="39">
        <f>SUM(N158:N160)</f>
        <v>8448000</v>
      </c>
      <c r="O156" s="30"/>
      <c r="P156" s="29">
        <f>SUM(P158:P160)</f>
        <v>15213400</v>
      </c>
      <c r="Q156" s="30"/>
      <c r="R156" s="29">
        <f>SUM(R158:R160)</f>
        <v>0</v>
      </c>
      <c r="S156" s="30"/>
      <c r="T156" s="29">
        <f>SUM(T158:T160)</f>
        <v>0</v>
      </c>
      <c r="U156" s="13"/>
      <c r="V156" s="39">
        <f>SUM(V158:V160)</f>
        <v>23661400</v>
      </c>
      <c r="W156" s="13"/>
      <c r="X156" s="87">
        <f>V156/L156</f>
        <v>0.37256532103909029</v>
      </c>
      <c r="Y156" s="13"/>
      <c r="Z156" s="39">
        <f>SUM(Z158:Z160)</f>
        <v>83312200</v>
      </c>
      <c r="AA156" s="13"/>
      <c r="AB156" s="87">
        <f>Z156/H156</f>
        <v>0.25511768297649645</v>
      </c>
      <c r="AC156" s="13"/>
      <c r="AD156" s="13"/>
    </row>
    <row r="157" spans="1:30" x14ac:dyDescent="0.25">
      <c r="A157" s="3"/>
      <c r="B157" s="3"/>
      <c r="C157" s="8"/>
      <c r="D157" s="8"/>
      <c r="E157" s="8"/>
      <c r="F157" s="20"/>
      <c r="G157" s="14"/>
      <c r="H157" s="40"/>
      <c r="I157" s="14"/>
      <c r="J157" s="40"/>
      <c r="K157" s="14"/>
      <c r="L157" s="40"/>
      <c r="M157" s="32"/>
      <c r="N157" s="40"/>
      <c r="O157" s="32"/>
      <c r="P157" s="31"/>
      <c r="Q157" s="32"/>
      <c r="R157" s="31"/>
      <c r="S157" s="32"/>
      <c r="T157" s="31"/>
      <c r="U157" s="14"/>
      <c r="V157" s="40"/>
      <c r="W157" s="14"/>
      <c r="X157" s="90"/>
      <c r="Y157" s="14"/>
      <c r="Z157" s="40"/>
      <c r="AA157" s="14"/>
      <c r="AB157" s="32"/>
      <c r="AC157" s="14"/>
      <c r="AD157" s="14"/>
    </row>
    <row r="158" spans="1:30" ht="45" x14ac:dyDescent="0.25">
      <c r="A158" s="4"/>
      <c r="B158" s="4" t="s">
        <v>150</v>
      </c>
      <c r="C158" s="9"/>
      <c r="D158" s="9" t="s">
        <v>148</v>
      </c>
      <c r="E158" s="9" t="s">
        <v>149</v>
      </c>
      <c r="F158" s="21" t="s">
        <v>43</v>
      </c>
      <c r="G158" s="15">
        <v>12</v>
      </c>
      <c r="H158" s="41">
        <v>309709600</v>
      </c>
      <c r="I158" s="15">
        <v>12</v>
      </c>
      <c r="J158" s="41">
        <v>56880000</v>
      </c>
      <c r="K158" s="15">
        <v>12</v>
      </c>
      <c r="L158" s="41">
        <v>60146000</v>
      </c>
      <c r="M158" s="34"/>
      <c r="N158" s="41">
        <v>8448000</v>
      </c>
      <c r="O158" s="34"/>
      <c r="P158" s="33">
        <v>11850000</v>
      </c>
      <c r="Q158" s="34"/>
      <c r="R158" s="33">
        <v>0</v>
      </c>
      <c r="S158" s="34"/>
      <c r="T158" s="33">
        <v>0</v>
      </c>
      <c r="U158" s="15">
        <v>12</v>
      </c>
      <c r="V158" s="41">
        <f>N158+P158+R158+T158</f>
        <v>20298000</v>
      </c>
      <c r="W158" s="15">
        <v>12</v>
      </c>
      <c r="X158" s="88">
        <f>V158/L158</f>
        <v>0.33747880158281512</v>
      </c>
      <c r="Y158" s="15">
        <v>12</v>
      </c>
      <c r="Z158" s="41">
        <f>J158+V158</f>
        <v>77178000</v>
      </c>
      <c r="AA158" s="15">
        <v>12</v>
      </c>
      <c r="AB158" s="88">
        <f>Z158/H158</f>
        <v>0.24919472951435798</v>
      </c>
      <c r="AC158" s="15"/>
      <c r="AD158" s="15"/>
    </row>
    <row r="159" spans="1:30" x14ac:dyDescent="0.25">
      <c r="A159" s="5"/>
      <c r="B159" s="5"/>
      <c r="C159" s="10"/>
      <c r="D159" s="10"/>
      <c r="E159" s="10"/>
      <c r="F159" s="22"/>
      <c r="G159" s="16"/>
      <c r="H159" s="42"/>
      <c r="I159" s="16"/>
      <c r="J159" s="42"/>
      <c r="K159" s="16"/>
      <c r="L159" s="42"/>
      <c r="M159" s="36"/>
      <c r="N159" s="42"/>
      <c r="O159" s="36"/>
      <c r="P159" s="35"/>
      <c r="Q159" s="36"/>
      <c r="R159" s="35"/>
      <c r="S159" s="36"/>
      <c r="T159" s="35"/>
      <c r="U159" s="16"/>
      <c r="V159" s="42"/>
      <c r="W159" s="16"/>
      <c r="X159" s="89"/>
      <c r="Y159" s="16"/>
      <c r="Z159" s="42"/>
      <c r="AA159" s="16"/>
      <c r="AB159" s="36"/>
      <c r="AC159" s="16"/>
      <c r="AD159" s="16"/>
    </row>
    <row r="160" spans="1:30" ht="30" x14ac:dyDescent="0.25">
      <c r="A160" s="4"/>
      <c r="B160" s="4" t="s">
        <v>153</v>
      </c>
      <c r="C160" s="9"/>
      <c r="D160" s="9" t="s">
        <v>151</v>
      </c>
      <c r="E160" s="9" t="s">
        <v>152</v>
      </c>
      <c r="F160" s="21" t="s">
        <v>43</v>
      </c>
      <c r="G160" s="15">
        <v>12</v>
      </c>
      <c r="H160" s="41">
        <v>16854200</v>
      </c>
      <c r="I160" s="15">
        <v>12</v>
      </c>
      <c r="J160" s="41">
        <v>2770800</v>
      </c>
      <c r="K160" s="15">
        <v>12</v>
      </c>
      <c r="L160" s="41">
        <v>3363400</v>
      </c>
      <c r="M160" s="34"/>
      <c r="N160" s="41">
        <v>0</v>
      </c>
      <c r="O160" s="34"/>
      <c r="P160" s="33">
        <v>3363400</v>
      </c>
      <c r="Q160" s="34"/>
      <c r="R160" s="33">
        <v>0</v>
      </c>
      <c r="S160" s="34"/>
      <c r="T160" s="33">
        <v>0</v>
      </c>
      <c r="U160" s="15">
        <v>12</v>
      </c>
      <c r="V160" s="41">
        <f>N160+P160+R160+T160</f>
        <v>3363400</v>
      </c>
      <c r="W160" s="15">
        <v>12</v>
      </c>
      <c r="X160" s="88">
        <f>V160/L160</f>
        <v>1</v>
      </c>
      <c r="Y160" s="15">
        <v>12</v>
      </c>
      <c r="Z160" s="41">
        <f>J160+V160</f>
        <v>6134200</v>
      </c>
      <c r="AA160" s="15">
        <v>12</v>
      </c>
      <c r="AB160" s="88">
        <f>Z160/H160</f>
        <v>0.36395675855276427</v>
      </c>
      <c r="AC160" s="15"/>
      <c r="AD160" s="15"/>
    </row>
    <row r="161" spans="1:30" x14ac:dyDescent="0.25">
      <c r="A161" s="5"/>
      <c r="B161" s="5"/>
      <c r="C161" s="10"/>
      <c r="D161" s="10"/>
      <c r="E161" s="10"/>
      <c r="F161" s="22"/>
      <c r="G161" s="16"/>
      <c r="H161" s="42"/>
      <c r="I161" s="16"/>
      <c r="J161" s="42"/>
      <c r="K161" s="16"/>
      <c r="L161" s="42"/>
      <c r="M161" s="36"/>
      <c r="N161" s="42"/>
      <c r="O161" s="36"/>
      <c r="P161" s="35"/>
      <c r="Q161" s="36"/>
      <c r="R161" s="35"/>
      <c r="S161" s="36"/>
      <c r="T161" s="35"/>
      <c r="U161" s="16"/>
      <c r="V161" s="42"/>
      <c r="W161" s="16"/>
      <c r="X161" s="89"/>
      <c r="Y161" s="16"/>
      <c r="Z161" s="42"/>
      <c r="AA161" s="16"/>
      <c r="AB161" s="36"/>
      <c r="AC161" s="16"/>
      <c r="AD161" s="16"/>
    </row>
    <row r="162" spans="1:30" ht="30" x14ac:dyDescent="0.25">
      <c r="A162" s="2"/>
      <c r="B162" s="2" t="s">
        <v>154</v>
      </c>
      <c r="C162" s="7"/>
      <c r="D162" s="7" t="s">
        <v>155</v>
      </c>
      <c r="E162" s="7" t="s">
        <v>156</v>
      </c>
      <c r="F162" s="19"/>
      <c r="G162" s="13"/>
      <c r="H162" s="39">
        <f>SUM(H164)</f>
        <v>16854200</v>
      </c>
      <c r="I162" s="13"/>
      <c r="J162" s="39">
        <f>SUM(J164)</f>
        <v>7270800</v>
      </c>
      <c r="K162" s="13"/>
      <c r="L162" s="39">
        <f>SUM(L164)</f>
        <v>11313400</v>
      </c>
      <c r="M162" s="30"/>
      <c r="N162" s="39">
        <f>SUM(N164)</f>
        <v>0</v>
      </c>
      <c r="O162" s="30"/>
      <c r="P162" s="29">
        <f>SUM(P164)</f>
        <v>0</v>
      </c>
      <c r="Q162" s="30"/>
      <c r="R162" s="29">
        <f>SUM(R164)</f>
        <v>0</v>
      </c>
      <c r="S162" s="30"/>
      <c r="T162" s="29">
        <f>SUM(T164)</f>
        <v>0</v>
      </c>
      <c r="U162" s="13"/>
      <c r="V162" s="39">
        <f>SUM(V164)</f>
        <v>0</v>
      </c>
      <c r="W162" s="13"/>
      <c r="X162" s="87">
        <f>V162/L162</f>
        <v>0</v>
      </c>
      <c r="Y162" s="13"/>
      <c r="Z162" s="39">
        <f>SUM(Z164)</f>
        <v>7270800</v>
      </c>
      <c r="AA162" s="13"/>
      <c r="AB162" s="87">
        <f>Z162/H162</f>
        <v>0.43139395521591056</v>
      </c>
      <c r="AC162" s="13"/>
      <c r="AD162" s="13"/>
    </row>
    <row r="163" spans="1:30" x14ac:dyDescent="0.25">
      <c r="A163" s="3"/>
      <c r="B163" s="3"/>
      <c r="C163" s="8"/>
      <c r="D163" s="8"/>
      <c r="E163" s="8"/>
      <c r="F163" s="20"/>
      <c r="G163" s="14"/>
      <c r="H163" s="40"/>
      <c r="I163" s="14"/>
      <c r="J163" s="40"/>
      <c r="K163" s="14"/>
      <c r="L163" s="40"/>
      <c r="M163" s="32"/>
      <c r="N163" s="40"/>
      <c r="O163" s="32"/>
      <c r="P163" s="31"/>
      <c r="Q163" s="32"/>
      <c r="R163" s="31"/>
      <c r="S163" s="32"/>
      <c r="T163" s="31"/>
      <c r="U163" s="14"/>
      <c r="V163" s="40"/>
      <c r="W163" s="14"/>
      <c r="X163" s="90"/>
      <c r="Y163" s="14"/>
      <c r="Z163" s="40"/>
      <c r="AA163" s="14"/>
      <c r="AB163" s="32" t="s">
        <v>27</v>
      </c>
      <c r="AC163" s="14"/>
      <c r="AD163" s="14"/>
    </row>
    <row r="164" spans="1:30" ht="60" x14ac:dyDescent="0.25">
      <c r="A164" s="4"/>
      <c r="B164" s="4" t="s">
        <v>159</v>
      </c>
      <c r="C164" s="9"/>
      <c r="D164" s="9" t="s">
        <v>157</v>
      </c>
      <c r="E164" s="9" t="s">
        <v>158</v>
      </c>
      <c r="F164" s="21" t="s">
        <v>43</v>
      </c>
      <c r="G164" s="15">
        <v>12</v>
      </c>
      <c r="H164" s="41">
        <v>16854200</v>
      </c>
      <c r="I164" s="15">
        <v>12</v>
      </c>
      <c r="J164" s="41">
        <v>7270800</v>
      </c>
      <c r="K164" s="15">
        <v>12</v>
      </c>
      <c r="L164" s="41">
        <v>11313400</v>
      </c>
      <c r="M164" s="34"/>
      <c r="N164" s="41">
        <v>0</v>
      </c>
      <c r="O164" s="34"/>
      <c r="P164" s="33">
        <v>0</v>
      </c>
      <c r="Q164" s="34"/>
      <c r="R164" s="33">
        <v>0</v>
      </c>
      <c r="S164" s="34"/>
      <c r="T164" s="33">
        <v>0</v>
      </c>
      <c r="U164" s="15">
        <v>12</v>
      </c>
      <c r="V164" s="41">
        <f>N164+P164+R164+T164</f>
        <v>0</v>
      </c>
      <c r="W164" s="15">
        <v>12</v>
      </c>
      <c r="X164" s="88">
        <f>V164/L164</f>
        <v>0</v>
      </c>
      <c r="Y164" s="15">
        <v>12</v>
      </c>
      <c r="Z164" s="41">
        <f>J164+V164</f>
        <v>7270800</v>
      </c>
      <c r="AA164" s="15">
        <v>12</v>
      </c>
      <c r="AB164" s="88">
        <f>Z164/H164</f>
        <v>0.43139395521591056</v>
      </c>
      <c r="AC164" s="15"/>
      <c r="AD164" s="15"/>
    </row>
    <row r="165" spans="1:30" x14ac:dyDescent="0.25">
      <c r="A165" s="5"/>
      <c r="B165" s="5"/>
      <c r="C165" s="10"/>
      <c r="D165" s="10"/>
      <c r="E165" s="10"/>
      <c r="F165" s="22"/>
      <c r="G165" s="16"/>
      <c r="H165" s="42"/>
      <c r="I165" s="16"/>
      <c r="J165" s="42"/>
      <c r="K165" s="16"/>
      <c r="L165" s="42"/>
      <c r="M165" s="36"/>
      <c r="N165" s="42"/>
      <c r="O165" s="36"/>
      <c r="P165" s="35"/>
      <c r="Q165" s="36"/>
      <c r="R165" s="35"/>
      <c r="S165" s="36"/>
      <c r="T165" s="35"/>
      <c r="U165" s="16"/>
      <c r="V165" s="42"/>
      <c r="W165" s="16"/>
      <c r="X165" s="89"/>
      <c r="Y165" s="16"/>
      <c r="Z165" s="42"/>
      <c r="AA165" s="16"/>
      <c r="AB165" s="36"/>
      <c r="AC165" s="16"/>
      <c r="AD165" s="16"/>
    </row>
    <row r="166" spans="1:30" ht="30" x14ac:dyDescent="0.25">
      <c r="A166" s="49"/>
      <c r="B166" s="49" t="s">
        <v>160</v>
      </c>
      <c r="C166" s="50"/>
      <c r="D166" s="50" t="s">
        <v>161</v>
      </c>
      <c r="E166" s="50" t="s">
        <v>162</v>
      </c>
      <c r="F166" s="51"/>
      <c r="G166" s="52"/>
      <c r="H166" s="53">
        <f>H169</f>
        <v>994958000</v>
      </c>
      <c r="I166" s="52"/>
      <c r="J166" s="53">
        <f>J169</f>
        <v>158485561</v>
      </c>
      <c r="K166" s="52"/>
      <c r="L166" s="53">
        <f>L169</f>
        <v>260353900</v>
      </c>
      <c r="M166" s="54"/>
      <c r="N166" s="53">
        <f>N169</f>
        <v>2810000</v>
      </c>
      <c r="O166" s="54"/>
      <c r="P166" s="55">
        <f>P169</f>
        <v>72254500</v>
      </c>
      <c r="Q166" s="54"/>
      <c r="R166" s="55">
        <f>R169</f>
        <v>0</v>
      </c>
      <c r="S166" s="54"/>
      <c r="T166" s="55">
        <f>T169</f>
        <v>0</v>
      </c>
      <c r="U166" s="52"/>
      <c r="V166" s="53">
        <f>V169</f>
        <v>75064500</v>
      </c>
      <c r="W166" s="52"/>
      <c r="X166" s="86">
        <f>V166/L166</f>
        <v>0.28831717135790935</v>
      </c>
      <c r="Y166" s="52"/>
      <c r="Z166" s="53">
        <f>Z169</f>
        <v>233550061</v>
      </c>
      <c r="AA166" s="52"/>
      <c r="AB166" s="86">
        <f>Z166/H166</f>
        <v>0.23473358774943265</v>
      </c>
      <c r="AC166" s="52"/>
      <c r="AD166" s="52"/>
    </row>
    <row r="167" spans="1:30" x14ac:dyDescent="0.25">
      <c r="A167" s="1"/>
      <c r="B167" s="1"/>
      <c r="C167" s="6"/>
      <c r="D167" s="6"/>
      <c r="E167" s="6" t="s">
        <v>163</v>
      </c>
      <c r="F167" s="18"/>
      <c r="G167" s="12"/>
      <c r="H167" s="38"/>
      <c r="I167" s="12"/>
      <c r="J167" s="38"/>
      <c r="K167" s="12"/>
      <c r="L167" s="38"/>
      <c r="M167" s="28"/>
      <c r="N167" s="38"/>
      <c r="O167" s="28"/>
      <c r="P167" s="27"/>
      <c r="Q167" s="28"/>
      <c r="R167" s="27"/>
      <c r="S167" s="28"/>
      <c r="T167" s="27"/>
      <c r="U167" s="12"/>
      <c r="V167" s="38"/>
      <c r="W167" s="12"/>
      <c r="X167" s="91"/>
      <c r="Y167" s="12"/>
      <c r="Z167" s="38"/>
      <c r="AA167" s="12"/>
      <c r="AB167" s="28"/>
      <c r="AC167" s="12"/>
      <c r="AD167" s="12"/>
    </row>
    <row r="168" spans="1:30" x14ac:dyDescent="0.25">
      <c r="A168" s="1"/>
      <c r="B168" s="1"/>
      <c r="C168" s="6"/>
      <c r="D168" s="6"/>
      <c r="E168" s="6"/>
      <c r="F168" s="18"/>
      <c r="G168" s="12"/>
      <c r="H168" s="38"/>
      <c r="I168" s="12"/>
      <c r="J168" s="38"/>
      <c r="K168" s="12"/>
      <c r="L168" s="38"/>
      <c r="M168" s="28"/>
      <c r="N168" s="38"/>
      <c r="O168" s="28"/>
      <c r="P168" s="27"/>
      <c r="Q168" s="28"/>
      <c r="R168" s="27"/>
      <c r="S168" s="28"/>
      <c r="T168" s="27"/>
      <c r="U168" s="12"/>
      <c r="V168" s="38"/>
      <c r="W168" s="12"/>
      <c r="X168" s="91"/>
      <c r="Y168" s="12"/>
      <c r="Z168" s="38"/>
      <c r="AA168" s="12"/>
      <c r="AB168" s="28"/>
      <c r="AC168" s="12"/>
      <c r="AD168" s="12"/>
    </row>
    <row r="169" spans="1:30" ht="30" x14ac:dyDescent="0.25">
      <c r="A169" s="2"/>
      <c r="B169" s="2" t="s">
        <v>164</v>
      </c>
      <c r="C169" s="7"/>
      <c r="D169" s="7" t="s">
        <v>165</v>
      </c>
      <c r="E169" s="7" t="s">
        <v>166</v>
      </c>
      <c r="F169" s="19"/>
      <c r="G169" s="13"/>
      <c r="H169" s="39">
        <f>SUM(H171:H191)</f>
        <v>994958000</v>
      </c>
      <c r="I169" s="13"/>
      <c r="J169" s="39">
        <f>SUM(J171:J191)</f>
        <v>158485561</v>
      </c>
      <c r="K169" s="13"/>
      <c r="L169" s="39">
        <f>SUM(L171:L191)</f>
        <v>260353900</v>
      </c>
      <c r="M169" s="30"/>
      <c r="N169" s="39">
        <f>SUM(N171:N191)</f>
        <v>2810000</v>
      </c>
      <c r="O169" s="30"/>
      <c r="P169" s="29">
        <f>SUM(P175:P191)</f>
        <v>72254500</v>
      </c>
      <c r="Q169" s="30"/>
      <c r="R169" s="29">
        <f>SUM(R175:R191)</f>
        <v>0</v>
      </c>
      <c r="S169" s="30"/>
      <c r="T169" s="29">
        <f>SUM(T175:T191)</f>
        <v>0</v>
      </c>
      <c r="U169" s="13"/>
      <c r="V169" s="39">
        <f>SUM(V175:V191)</f>
        <v>75064500</v>
      </c>
      <c r="W169" s="13"/>
      <c r="X169" s="87">
        <f>V169/L169</f>
        <v>0.28831717135790935</v>
      </c>
      <c r="Y169" s="13"/>
      <c r="Z169" s="39">
        <f>SUM(Z175:Z191)</f>
        <v>233550061</v>
      </c>
      <c r="AA169" s="13"/>
      <c r="AB169" s="87">
        <f>Z169/H169</f>
        <v>0.23473358774943265</v>
      </c>
      <c r="AC169" s="13"/>
      <c r="AD169" s="13"/>
    </row>
    <row r="170" spans="1:30" x14ac:dyDescent="0.25">
      <c r="A170" s="3"/>
      <c r="B170" s="3"/>
      <c r="C170" s="8"/>
      <c r="D170" s="8"/>
      <c r="E170" s="8"/>
      <c r="F170" s="20"/>
      <c r="G170" s="14"/>
      <c r="H170" s="40"/>
      <c r="I170" s="14"/>
      <c r="J170" s="40"/>
      <c r="K170" s="14"/>
      <c r="L170" s="40"/>
      <c r="M170" s="32"/>
      <c r="N170" s="40"/>
      <c r="O170" s="32"/>
      <c r="P170" s="31"/>
      <c r="Q170" s="32"/>
      <c r="R170" s="31"/>
      <c r="S170" s="32"/>
      <c r="T170" s="31"/>
      <c r="U170" s="14"/>
      <c r="V170" s="40"/>
      <c r="W170" s="14"/>
      <c r="X170" s="90"/>
      <c r="Y170" s="14"/>
      <c r="Z170" s="40"/>
      <c r="AA170" s="14"/>
      <c r="AB170" s="32"/>
      <c r="AC170" s="14"/>
      <c r="AD170" s="14"/>
    </row>
    <row r="171" spans="1:30" ht="45" x14ac:dyDescent="0.25">
      <c r="A171" s="4"/>
      <c r="B171" s="4" t="s">
        <v>309</v>
      </c>
      <c r="C171" s="9"/>
      <c r="D171" s="9" t="s">
        <v>312</v>
      </c>
      <c r="E171" s="9" t="s">
        <v>313</v>
      </c>
      <c r="F171" s="21" t="s">
        <v>33</v>
      </c>
      <c r="G171" s="15">
        <v>5</v>
      </c>
      <c r="H171" s="41">
        <v>9600000</v>
      </c>
      <c r="I171" s="15">
        <v>5</v>
      </c>
      <c r="J171" s="41"/>
      <c r="K171" s="15">
        <v>5</v>
      </c>
      <c r="L171" s="41">
        <v>0</v>
      </c>
      <c r="M171" s="34"/>
      <c r="N171" s="41">
        <v>0</v>
      </c>
      <c r="O171" s="34"/>
      <c r="P171" s="33">
        <v>0</v>
      </c>
      <c r="Q171" s="34"/>
      <c r="R171" s="33">
        <v>0</v>
      </c>
      <c r="S171" s="34"/>
      <c r="T171" s="33">
        <v>0</v>
      </c>
      <c r="U171" s="15">
        <v>5</v>
      </c>
      <c r="V171" s="41">
        <f>N171+P171+R171+T171</f>
        <v>0</v>
      </c>
      <c r="W171" s="15">
        <v>5</v>
      </c>
      <c r="X171" s="88">
        <f>IFERROR(V171/L171,0)</f>
        <v>0</v>
      </c>
      <c r="Y171" s="15">
        <v>5</v>
      </c>
      <c r="Z171" s="41">
        <f>J171+V171</f>
        <v>0</v>
      </c>
      <c r="AA171" s="15">
        <v>5</v>
      </c>
      <c r="AB171" s="88">
        <f>Z171/H171</f>
        <v>0</v>
      </c>
      <c r="AC171" s="15"/>
      <c r="AD171" s="15"/>
    </row>
    <row r="172" spans="1:30" x14ac:dyDescent="0.25">
      <c r="A172" s="5"/>
      <c r="B172" s="5"/>
      <c r="C172" s="10"/>
      <c r="D172" s="10"/>
      <c r="E172" s="10"/>
      <c r="F172" s="22"/>
      <c r="G172" s="16"/>
      <c r="H172" s="42"/>
      <c r="I172" s="16"/>
      <c r="J172" s="42"/>
      <c r="K172" s="16"/>
      <c r="L172" s="42"/>
      <c r="M172" s="36"/>
      <c r="N172" s="42"/>
      <c r="O172" s="36"/>
      <c r="P172" s="35"/>
      <c r="Q172" s="36"/>
      <c r="R172" s="35"/>
      <c r="S172" s="36"/>
      <c r="T172" s="35"/>
      <c r="U172" s="16"/>
      <c r="V172" s="42"/>
      <c r="W172" s="16"/>
      <c r="X172" s="89"/>
      <c r="Y172" s="16"/>
      <c r="Z172" s="42"/>
      <c r="AA172" s="16"/>
      <c r="AB172" s="36"/>
      <c r="AC172" s="16"/>
      <c r="AD172" s="16"/>
    </row>
    <row r="173" spans="1:30" ht="30" x14ac:dyDescent="0.25">
      <c r="A173" s="4"/>
      <c r="B173" s="4" t="s">
        <v>310</v>
      </c>
      <c r="C173" s="9"/>
      <c r="D173" s="9" t="s">
        <v>314</v>
      </c>
      <c r="E173" s="9" t="s">
        <v>315</v>
      </c>
      <c r="F173" s="21" t="s">
        <v>33</v>
      </c>
      <c r="G173" s="15">
        <v>5</v>
      </c>
      <c r="H173" s="41">
        <v>9600000</v>
      </c>
      <c r="I173" s="15">
        <v>5</v>
      </c>
      <c r="J173" s="41"/>
      <c r="K173" s="15">
        <v>5</v>
      </c>
      <c r="L173" s="41">
        <v>0</v>
      </c>
      <c r="M173" s="34"/>
      <c r="N173" s="41">
        <v>0</v>
      </c>
      <c r="O173" s="34"/>
      <c r="P173" s="33">
        <v>0</v>
      </c>
      <c r="Q173" s="34"/>
      <c r="R173" s="33">
        <v>0</v>
      </c>
      <c r="S173" s="34"/>
      <c r="T173" s="33">
        <v>0</v>
      </c>
      <c r="U173" s="15">
        <v>5</v>
      </c>
      <c r="V173" s="41">
        <f>N173+P173+R173+T173</f>
        <v>0</v>
      </c>
      <c r="W173" s="15">
        <v>5</v>
      </c>
      <c r="X173" s="88">
        <f>IFERROR(V173/L173,0)</f>
        <v>0</v>
      </c>
      <c r="Y173" s="15">
        <v>5</v>
      </c>
      <c r="Z173" s="41">
        <f>J173+V173</f>
        <v>0</v>
      </c>
      <c r="AA173" s="15">
        <v>5</v>
      </c>
      <c r="AB173" s="88">
        <f>Z173/H173</f>
        <v>0</v>
      </c>
      <c r="AC173" s="15"/>
      <c r="AD173" s="15"/>
    </row>
    <row r="174" spans="1:30" x14ac:dyDescent="0.25">
      <c r="A174" s="5"/>
      <c r="B174" s="5"/>
      <c r="C174" s="10"/>
      <c r="D174" s="10"/>
      <c r="E174" s="10"/>
      <c r="F174" s="22"/>
      <c r="G174" s="16"/>
      <c r="H174" s="42"/>
      <c r="I174" s="16"/>
      <c r="J174" s="42"/>
      <c r="K174" s="16"/>
      <c r="L174" s="42"/>
      <c r="M174" s="36"/>
      <c r="N174" s="42"/>
      <c r="O174" s="36"/>
      <c r="P174" s="35"/>
      <c r="Q174" s="36"/>
      <c r="R174" s="35"/>
      <c r="S174" s="36"/>
      <c r="T174" s="35"/>
      <c r="U174" s="16"/>
      <c r="V174" s="42"/>
      <c r="W174" s="16"/>
      <c r="X174" s="89"/>
      <c r="Y174" s="16"/>
      <c r="Z174" s="42"/>
      <c r="AA174" s="16"/>
      <c r="AB174" s="36"/>
      <c r="AC174" s="16"/>
      <c r="AD174" s="16"/>
    </row>
    <row r="175" spans="1:30" ht="45" x14ac:dyDescent="0.25">
      <c r="A175" s="4"/>
      <c r="B175" s="4" t="s">
        <v>169</v>
      </c>
      <c r="C175" s="9"/>
      <c r="D175" s="9" t="s">
        <v>167</v>
      </c>
      <c r="E175" s="9" t="s">
        <v>168</v>
      </c>
      <c r="F175" s="21" t="s">
        <v>33</v>
      </c>
      <c r="G175" s="15">
        <v>5</v>
      </c>
      <c r="H175" s="41">
        <v>38560700</v>
      </c>
      <c r="I175" s="15">
        <v>5</v>
      </c>
      <c r="J175" s="41">
        <v>4645100</v>
      </c>
      <c r="K175" s="15">
        <v>5</v>
      </c>
      <c r="L175" s="41">
        <v>4942000</v>
      </c>
      <c r="M175" s="34"/>
      <c r="N175" s="41">
        <v>0</v>
      </c>
      <c r="O175" s="34"/>
      <c r="P175" s="33">
        <v>4942000</v>
      </c>
      <c r="Q175" s="34"/>
      <c r="R175" s="33">
        <v>0</v>
      </c>
      <c r="S175" s="34"/>
      <c r="T175" s="33">
        <v>0</v>
      </c>
      <c r="U175" s="15">
        <v>5</v>
      </c>
      <c r="V175" s="41">
        <f>N175+P175+R175+T175</f>
        <v>4942000</v>
      </c>
      <c r="W175" s="15">
        <v>5</v>
      </c>
      <c r="X175" s="88">
        <f>V175/L175</f>
        <v>1</v>
      </c>
      <c r="Y175" s="15">
        <v>5</v>
      </c>
      <c r="Z175" s="41">
        <f>J175+V175</f>
        <v>9587100</v>
      </c>
      <c r="AA175" s="15">
        <v>5</v>
      </c>
      <c r="AB175" s="88">
        <f>Z175/H175</f>
        <v>0.24862359863799152</v>
      </c>
      <c r="AC175" s="15"/>
      <c r="AD175" s="15"/>
    </row>
    <row r="176" spans="1:30" x14ac:dyDescent="0.25">
      <c r="A176" s="5"/>
      <c r="B176" s="5"/>
      <c r="C176" s="10"/>
      <c r="D176" s="10"/>
      <c r="E176" s="10"/>
      <c r="F176" s="22"/>
      <c r="G176" s="16"/>
      <c r="H176" s="42"/>
      <c r="I176" s="16"/>
      <c r="J176" s="42"/>
      <c r="K176" s="16"/>
      <c r="L176" s="42"/>
      <c r="M176" s="36"/>
      <c r="N176" s="42"/>
      <c r="O176" s="36"/>
      <c r="P176" s="35"/>
      <c r="Q176" s="36"/>
      <c r="R176" s="35"/>
      <c r="S176" s="36"/>
      <c r="T176" s="35"/>
      <c r="U176" s="16"/>
      <c r="V176" s="42"/>
      <c r="W176" s="16"/>
      <c r="X176" s="89"/>
      <c r="Y176" s="16"/>
      <c r="Z176" s="42"/>
      <c r="AA176" s="16"/>
      <c r="AB176" s="36"/>
      <c r="AC176" s="16"/>
      <c r="AD176" s="16"/>
    </row>
    <row r="177" spans="1:30" ht="30" x14ac:dyDescent="0.25">
      <c r="A177" s="4"/>
      <c r="B177" s="4" t="s">
        <v>172</v>
      </c>
      <c r="C177" s="9"/>
      <c r="D177" s="9" t="s">
        <v>170</v>
      </c>
      <c r="E177" s="9" t="s">
        <v>171</v>
      </c>
      <c r="F177" s="21" t="s">
        <v>33</v>
      </c>
      <c r="G177" s="15">
        <v>5</v>
      </c>
      <c r="H177" s="41">
        <v>22374050</v>
      </c>
      <c r="I177" s="15">
        <v>5</v>
      </c>
      <c r="J177" s="41">
        <v>6142050</v>
      </c>
      <c r="K177" s="15">
        <v>5</v>
      </c>
      <c r="L177" s="41">
        <v>6560000</v>
      </c>
      <c r="M177" s="34"/>
      <c r="N177" s="41">
        <v>0</v>
      </c>
      <c r="O177" s="34"/>
      <c r="P177" s="33">
        <v>0</v>
      </c>
      <c r="Q177" s="34"/>
      <c r="R177" s="33">
        <v>0</v>
      </c>
      <c r="S177" s="34"/>
      <c r="T177" s="33">
        <v>0</v>
      </c>
      <c r="U177" s="15">
        <v>5</v>
      </c>
      <c r="V177" s="41">
        <f>N177+P177+R177+T177</f>
        <v>0</v>
      </c>
      <c r="W177" s="15">
        <v>5</v>
      </c>
      <c r="X177" s="88">
        <f>V177/L177</f>
        <v>0</v>
      </c>
      <c r="Y177" s="15">
        <v>5</v>
      </c>
      <c r="Z177" s="41">
        <f>J177+V177</f>
        <v>6142050</v>
      </c>
      <c r="AA177" s="15">
        <v>5</v>
      </c>
      <c r="AB177" s="88">
        <f>Z177/H177</f>
        <v>0.27451668338990931</v>
      </c>
      <c r="AC177" s="15"/>
      <c r="AD177" s="15"/>
    </row>
    <row r="178" spans="1:30" x14ac:dyDescent="0.25">
      <c r="A178" s="5"/>
      <c r="B178" s="5"/>
      <c r="C178" s="10"/>
      <c r="D178" s="10"/>
      <c r="E178" s="10"/>
      <c r="F178" s="22"/>
      <c r="G178" s="16"/>
      <c r="H178" s="42"/>
      <c r="I178" s="16"/>
      <c r="J178" s="42"/>
      <c r="K178" s="16"/>
      <c r="L178" s="42"/>
      <c r="M178" s="36"/>
      <c r="N178" s="42"/>
      <c r="O178" s="36"/>
      <c r="P178" s="35"/>
      <c r="Q178" s="36"/>
      <c r="R178" s="35"/>
      <c r="S178" s="36"/>
      <c r="T178" s="35"/>
      <c r="U178" s="16"/>
      <c r="V178" s="42"/>
      <c r="W178" s="16"/>
      <c r="X178" s="89"/>
      <c r="Y178" s="16"/>
      <c r="Z178" s="42"/>
      <c r="AA178" s="16"/>
      <c r="AB178" s="36"/>
      <c r="AC178" s="16"/>
      <c r="AD178" s="16"/>
    </row>
    <row r="179" spans="1:30" ht="30" x14ac:dyDescent="0.25">
      <c r="A179" s="4"/>
      <c r="B179" s="4" t="s">
        <v>175</v>
      </c>
      <c r="C179" s="9"/>
      <c r="D179" s="9" t="s">
        <v>173</v>
      </c>
      <c r="E179" s="9" t="s">
        <v>174</v>
      </c>
      <c r="F179" s="21" t="s">
        <v>33</v>
      </c>
      <c r="G179" s="15">
        <v>5</v>
      </c>
      <c r="H179" s="41">
        <v>9600000</v>
      </c>
      <c r="I179" s="15">
        <v>5</v>
      </c>
      <c r="J179" s="41">
        <v>0</v>
      </c>
      <c r="K179" s="15">
        <v>5</v>
      </c>
      <c r="L179" s="41">
        <v>0</v>
      </c>
      <c r="M179" s="34"/>
      <c r="N179" s="41">
        <v>0</v>
      </c>
      <c r="O179" s="34"/>
      <c r="P179" s="33">
        <v>0</v>
      </c>
      <c r="Q179" s="34"/>
      <c r="R179" s="33">
        <v>0</v>
      </c>
      <c r="S179" s="34"/>
      <c r="T179" s="33">
        <v>0</v>
      </c>
      <c r="U179" s="15">
        <v>5</v>
      </c>
      <c r="V179" s="41">
        <f>N179+P179+R179+T179</f>
        <v>0</v>
      </c>
      <c r="W179" s="15">
        <v>5</v>
      </c>
      <c r="X179" s="88">
        <v>0</v>
      </c>
      <c r="Y179" s="15">
        <v>5</v>
      </c>
      <c r="Z179" s="41">
        <f>J179+V179</f>
        <v>0</v>
      </c>
      <c r="AA179" s="15">
        <v>5</v>
      </c>
      <c r="AB179" s="88">
        <f>Z179/H179</f>
        <v>0</v>
      </c>
      <c r="AC179" s="15"/>
      <c r="AD179" s="15"/>
    </row>
    <row r="180" spans="1:30" x14ac:dyDescent="0.25">
      <c r="A180" s="5"/>
      <c r="B180" s="5"/>
      <c r="C180" s="10"/>
      <c r="D180" s="10"/>
      <c r="E180" s="10"/>
      <c r="F180" s="22"/>
      <c r="G180" s="16"/>
      <c r="H180" s="42"/>
      <c r="I180" s="16"/>
      <c r="J180" s="42"/>
      <c r="K180" s="16"/>
      <c r="L180" s="42"/>
      <c r="M180" s="36"/>
      <c r="N180" s="42"/>
      <c r="O180" s="36"/>
      <c r="P180" s="35"/>
      <c r="Q180" s="36"/>
      <c r="R180" s="35"/>
      <c r="S180" s="36"/>
      <c r="T180" s="35"/>
      <c r="U180" s="16"/>
      <c r="V180" s="42"/>
      <c r="W180" s="16"/>
      <c r="X180" s="89"/>
      <c r="Y180" s="16"/>
      <c r="Z180" s="42"/>
      <c r="AA180" s="16"/>
      <c r="AB180" s="36"/>
      <c r="AC180" s="16"/>
      <c r="AD180" s="16"/>
    </row>
    <row r="181" spans="1:30" ht="30" x14ac:dyDescent="0.25">
      <c r="A181" s="4"/>
      <c r="B181" s="4" t="s">
        <v>178</v>
      </c>
      <c r="C181" s="9"/>
      <c r="D181" s="9" t="s">
        <v>176</v>
      </c>
      <c r="E181" s="9" t="s">
        <v>177</v>
      </c>
      <c r="F181" s="21" t="s">
        <v>33</v>
      </c>
      <c r="G181" s="15">
        <v>5</v>
      </c>
      <c r="H181" s="41">
        <v>27600400</v>
      </c>
      <c r="I181" s="15">
        <v>5</v>
      </c>
      <c r="J181" s="41">
        <v>0</v>
      </c>
      <c r="K181" s="15">
        <v>5</v>
      </c>
      <c r="L181" s="41">
        <v>5667000</v>
      </c>
      <c r="M181" s="34"/>
      <c r="N181" s="41">
        <v>0</v>
      </c>
      <c r="O181" s="34"/>
      <c r="P181" s="33">
        <v>0</v>
      </c>
      <c r="Q181" s="34"/>
      <c r="R181" s="33">
        <v>0</v>
      </c>
      <c r="S181" s="34"/>
      <c r="T181" s="33">
        <v>0</v>
      </c>
      <c r="U181" s="15">
        <v>5</v>
      </c>
      <c r="V181" s="41">
        <f>N181+P181+R181+T181</f>
        <v>0</v>
      </c>
      <c r="W181" s="15">
        <v>5</v>
      </c>
      <c r="X181" s="88">
        <f>V181/L181</f>
        <v>0</v>
      </c>
      <c r="Y181" s="15">
        <v>5</v>
      </c>
      <c r="Z181" s="41">
        <f>J181+V181</f>
        <v>0</v>
      </c>
      <c r="AA181" s="15">
        <v>5</v>
      </c>
      <c r="AB181" s="88">
        <f>Z181/H181</f>
        <v>0</v>
      </c>
      <c r="AC181" s="15"/>
      <c r="AD181" s="15"/>
    </row>
    <row r="182" spans="1:30" x14ac:dyDescent="0.25">
      <c r="A182" s="5"/>
      <c r="B182" s="5"/>
      <c r="C182" s="10"/>
      <c r="D182" s="10"/>
      <c r="E182" s="10"/>
      <c r="F182" s="22"/>
      <c r="G182" s="16"/>
      <c r="H182" s="42"/>
      <c r="I182" s="16"/>
      <c r="J182" s="42"/>
      <c r="K182" s="16"/>
      <c r="L182" s="42"/>
      <c r="M182" s="36"/>
      <c r="N182" s="42"/>
      <c r="O182" s="36"/>
      <c r="P182" s="35"/>
      <c r="Q182" s="36"/>
      <c r="R182" s="35"/>
      <c r="S182" s="36"/>
      <c r="T182" s="35"/>
      <c r="U182" s="16"/>
      <c r="V182" s="42"/>
      <c r="W182" s="16"/>
      <c r="X182" s="89"/>
      <c r="Y182" s="16"/>
      <c r="Z182" s="42"/>
      <c r="AA182" s="16"/>
      <c r="AB182" s="36"/>
      <c r="AC182" s="16"/>
      <c r="AD182" s="16"/>
    </row>
    <row r="183" spans="1:30" ht="30" x14ac:dyDescent="0.25">
      <c r="A183" s="4"/>
      <c r="B183" s="4" t="s">
        <v>181</v>
      </c>
      <c r="C183" s="9"/>
      <c r="D183" s="9" t="s">
        <v>179</v>
      </c>
      <c r="E183" s="9" t="s">
        <v>180</v>
      </c>
      <c r="F183" s="21" t="s">
        <v>33</v>
      </c>
      <c r="G183" s="15">
        <v>5</v>
      </c>
      <c r="H183" s="41">
        <v>14460300</v>
      </c>
      <c r="I183" s="15">
        <v>5</v>
      </c>
      <c r="J183" s="41">
        <v>0</v>
      </c>
      <c r="K183" s="15">
        <v>5</v>
      </c>
      <c r="L183" s="41">
        <v>0</v>
      </c>
      <c r="M183" s="34"/>
      <c r="N183" s="41">
        <v>0</v>
      </c>
      <c r="O183" s="34"/>
      <c r="P183" s="33">
        <v>0</v>
      </c>
      <c r="Q183" s="34"/>
      <c r="R183" s="33">
        <v>0</v>
      </c>
      <c r="S183" s="34"/>
      <c r="T183" s="33">
        <v>0</v>
      </c>
      <c r="U183" s="15">
        <v>5</v>
      </c>
      <c r="V183" s="41">
        <f>N183+P183+R183+T183</f>
        <v>0</v>
      </c>
      <c r="W183" s="15">
        <v>5</v>
      </c>
      <c r="X183" s="88">
        <v>0</v>
      </c>
      <c r="Y183" s="15">
        <v>5</v>
      </c>
      <c r="Z183" s="41">
        <f>J183+V183</f>
        <v>0</v>
      </c>
      <c r="AA183" s="15">
        <v>5</v>
      </c>
      <c r="AB183" s="88">
        <f>Z183/H183</f>
        <v>0</v>
      </c>
      <c r="AC183" s="15"/>
      <c r="AD183" s="15"/>
    </row>
    <row r="184" spans="1:30" x14ac:dyDescent="0.25">
      <c r="A184" s="5"/>
      <c r="B184" s="5"/>
      <c r="C184" s="10"/>
      <c r="D184" s="10"/>
      <c r="E184" s="10"/>
      <c r="F184" s="22"/>
      <c r="G184" s="16"/>
      <c r="H184" s="42"/>
      <c r="I184" s="16"/>
      <c r="J184" s="42"/>
      <c r="K184" s="16"/>
      <c r="L184" s="42"/>
      <c r="M184" s="36"/>
      <c r="N184" s="42"/>
      <c r="O184" s="36"/>
      <c r="P184" s="35"/>
      <c r="Q184" s="36"/>
      <c r="R184" s="35"/>
      <c r="S184" s="36"/>
      <c r="T184" s="35"/>
      <c r="U184" s="16"/>
      <c r="V184" s="42"/>
      <c r="W184" s="16"/>
      <c r="X184" s="89"/>
      <c r="Y184" s="16"/>
      <c r="Z184" s="42"/>
      <c r="AA184" s="16"/>
      <c r="AB184" s="36"/>
      <c r="AC184" s="16"/>
      <c r="AD184" s="16"/>
    </row>
    <row r="185" spans="1:30" ht="30" x14ac:dyDescent="0.25">
      <c r="A185" s="4"/>
      <c r="B185" s="4" t="s">
        <v>311</v>
      </c>
      <c r="C185" s="9"/>
      <c r="D185" s="9" t="s">
        <v>316</v>
      </c>
      <c r="E185" s="9" t="s">
        <v>317</v>
      </c>
      <c r="F185" s="21" t="s">
        <v>33</v>
      </c>
      <c r="G185" s="15">
        <v>5</v>
      </c>
      <c r="H185" s="41">
        <v>9600000</v>
      </c>
      <c r="I185" s="15">
        <v>5</v>
      </c>
      <c r="J185" s="41"/>
      <c r="K185" s="15">
        <v>5</v>
      </c>
      <c r="L185" s="41"/>
      <c r="M185" s="34"/>
      <c r="N185" s="41">
        <v>0</v>
      </c>
      <c r="O185" s="34"/>
      <c r="P185" s="33">
        <v>0</v>
      </c>
      <c r="Q185" s="34"/>
      <c r="R185" s="33">
        <v>0</v>
      </c>
      <c r="S185" s="34"/>
      <c r="T185" s="33">
        <v>0</v>
      </c>
      <c r="U185" s="15">
        <v>5</v>
      </c>
      <c r="V185" s="41">
        <f>N185+P185+R185+T185</f>
        <v>0</v>
      </c>
      <c r="W185" s="15">
        <v>5</v>
      </c>
      <c r="X185" s="88">
        <f>IFERROR(V185/L185,0)</f>
        <v>0</v>
      </c>
      <c r="Y185" s="15">
        <v>5</v>
      </c>
      <c r="Z185" s="41">
        <f>J185+V185</f>
        <v>0</v>
      </c>
      <c r="AA185" s="15">
        <v>5</v>
      </c>
      <c r="AB185" s="88">
        <f>Z185/H185</f>
        <v>0</v>
      </c>
      <c r="AC185" s="15"/>
      <c r="AD185" s="15"/>
    </row>
    <row r="186" spans="1:30" x14ac:dyDescent="0.25">
      <c r="A186" s="5"/>
      <c r="B186" s="5"/>
      <c r="C186" s="10"/>
      <c r="D186" s="10"/>
      <c r="E186" s="10"/>
      <c r="F186" s="22"/>
      <c r="G186" s="16"/>
      <c r="H186" s="42"/>
      <c r="I186" s="16"/>
      <c r="J186" s="42"/>
      <c r="K186" s="16"/>
      <c r="L186" s="42"/>
      <c r="M186" s="36"/>
      <c r="N186" s="42"/>
      <c r="O186" s="36"/>
      <c r="P186" s="35"/>
      <c r="Q186" s="36"/>
      <c r="R186" s="35"/>
      <c r="S186" s="36"/>
      <c r="T186" s="35"/>
      <c r="U186" s="16"/>
      <c r="V186" s="42"/>
      <c r="W186" s="16"/>
      <c r="X186" s="89"/>
      <c r="Y186" s="16"/>
      <c r="Z186" s="42"/>
      <c r="AA186" s="16"/>
      <c r="AB186" s="36"/>
      <c r="AC186" s="16"/>
      <c r="AD186" s="16"/>
    </row>
    <row r="187" spans="1:30" ht="45" x14ac:dyDescent="0.25">
      <c r="A187" s="4"/>
      <c r="B187" s="4" t="s">
        <v>184</v>
      </c>
      <c r="C187" s="9"/>
      <c r="D187" s="9" t="s">
        <v>182</v>
      </c>
      <c r="E187" s="9" t="s">
        <v>183</v>
      </c>
      <c r="F187" s="21" t="s">
        <v>33</v>
      </c>
      <c r="G187" s="15">
        <v>21</v>
      </c>
      <c r="H187" s="41">
        <v>349430300</v>
      </c>
      <c r="I187" s="15">
        <v>21</v>
      </c>
      <c r="J187" s="41">
        <v>133051985</v>
      </c>
      <c r="K187" s="15">
        <v>12</v>
      </c>
      <c r="L187" s="41">
        <v>220209300</v>
      </c>
      <c r="M187" s="34"/>
      <c r="N187" s="41">
        <v>2810000</v>
      </c>
      <c r="O187" s="34"/>
      <c r="P187" s="33">
        <v>67312500</v>
      </c>
      <c r="Q187" s="34"/>
      <c r="R187" s="33">
        <v>0</v>
      </c>
      <c r="S187" s="34"/>
      <c r="T187" s="33">
        <v>0</v>
      </c>
      <c r="U187" s="15">
        <v>12</v>
      </c>
      <c r="V187" s="41">
        <f>N187+P187+R187+T187</f>
        <v>70122500</v>
      </c>
      <c r="W187" s="15">
        <v>12</v>
      </c>
      <c r="X187" s="88">
        <f>V187/L187</f>
        <v>0.31843568822933455</v>
      </c>
      <c r="Y187" s="15">
        <v>12</v>
      </c>
      <c r="Z187" s="41">
        <f>J187+V187</f>
        <v>203174485</v>
      </c>
      <c r="AA187" s="15">
        <v>12</v>
      </c>
      <c r="AB187" s="88">
        <f>Z187/H187</f>
        <v>0.58144495483076308</v>
      </c>
      <c r="AC187" s="15"/>
      <c r="AD187" s="15"/>
    </row>
    <row r="188" spans="1:30" x14ac:dyDescent="0.25">
      <c r="A188" s="5"/>
      <c r="B188" s="5"/>
      <c r="C188" s="10"/>
      <c r="D188" s="10"/>
      <c r="E188" s="10"/>
      <c r="F188" s="22"/>
      <c r="G188" s="16"/>
      <c r="H188" s="42"/>
      <c r="I188" s="16"/>
      <c r="J188" s="42"/>
      <c r="K188" s="16"/>
      <c r="L188" s="42"/>
      <c r="M188" s="36"/>
      <c r="N188" s="42"/>
      <c r="O188" s="36"/>
      <c r="P188" s="35"/>
      <c r="Q188" s="36"/>
      <c r="R188" s="35"/>
      <c r="S188" s="36"/>
      <c r="T188" s="35"/>
      <c r="U188" s="16"/>
      <c r="V188" s="42"/>
      <c r="W188" s="16"/>
      <c r="X188" s="89"/>
      <c r="Y188" s="16"/>
      <c r="Z188" s="42"/>
      <c r="AA188" s="16"/>
      <c r="AB188" s="36"/>
      <c r="AC188" s="16"/>
      <c r="AD188" s="16"/>
    </row>
    <row r="189" spans="1:30" ht="30" x14ac:dyDescent="0.25">
      <c r="A189" s="4"/>
      <c r="B189" s="4" t="s">
        <v>187</v>
      </c>
      <c r="C189" s="9"/>
      <c r="D189" s="99" t="s">
        <v>185</v>
      </c>
      <c r="E189" s="9" t="s">
        <v>186</v>
      </c>
      <c r="F189" s="21" t="s">
        <v>33</v>
      </c>
      <c r="G189" s="15">
        <v>5</v>
      </c>
      <c r="H189" s="41">
        <v>489671950</v>
      </c>
      <c r="I189" s="15">
        <v>5</v>
      </c>
      <c r="J189" s="41">
        <v>14646426</v>
      </c>
      <c r="K189" s="15">
        <v>5</v>
      </c>
      <c r="L189" s="41">
        <v>22975600</v>
      </c>
      <c r="M189" s="34"/>
      <c r="N189" s="41">
        <v>0</v>
      </c>
      <c r="O189" s="34"/>
      <c r="P189" s="33">
        <v>0</v>
      </c>
      <c r="Q189" s="34"/>
      <c r="R189" s="33">
        <v>0</v>
      </c>
      <c r="S189" s="34"/>
      <c r="T189" s="33">
        <v>0</v>
      </c>
      <c r="U189" s="15">
        <v>12</v>
      </c>
      <c r="V189" s="41">
        <f>N189+P189+R189+T189</f>
        <v>0</v>
      </c>
      <c r="W189" s="15">
        <v>5</v>
      </c>
      <c r="X189" s="88">
        <f>V189/L189</f>
        <v>0</v>
      </c>
      <c r="Y189" s="15">
        <v>12</v>
      </c>
      <c r="Z189" s="41">
        <f>J189+V189</f>
        <v>14646426</v>
      </c>
      <c r="AA189" s="15">
        <v>12</v>
      </c>
      <c r="AB189" s="88">
        <f>Z189/H189</f>
        <v>2.9910690208005585E-2</v>
      </c>
      <c r="AC189" s="15"/>
      <c r="AD189" s="15"/>
    </row>
    <row r="190" spans="1:30" x14ac:dyDescent="0.25">
      <c r="A190" s="5"/>
      <c r="B190" s="5"/>
      <c r="C190" s="10"/>
      <c r="D190" s="10"/>
      <c r="E190" s="10"/>
      <c r="F190" s="22"/>
      <c r="G190" s="16"/>
      <c r="H190" s="42"/>
      <c r="I190" s="16"/>
      <c r="J190" s="42"/>
      <c r="K190" s="16"/>
      <c r="L190" s="42"/>
      <c r="M190" s="36"/>
      <c r="N190" s="42"/>
      <c r="O190" s="36"/>
      <c r="P190" s="35"/>
      <c r="Q190" s="36"/>
      <c r="R190" s="35"/>
      <c r="S190" s="36"/>
      <c r="T190" s="35"/>
      <c r="U190" s="16"/>
      <c r="V190" s="42"/>
      <c r="W190" s="16"/>
      <c r="X190" s="89"/>
      <c r="Y190" s="16"/>
      <c r="Z190" s="42"/>
      <c r="AA190" s="16"/>
      <c r="AB190" s="36"/>
      <c r="AC190" s="16"/>
      <c r="AD190" s="16"/>
    </row>
    <row r="191" spans="1:30" ht="30" x14ac:dyDescent="0.25">
      <c r="A191" s="4"/>
      <c r="B191" s="4" t="s">
        <v>190</v>
      </c>
      <c r="C191" s="9"/>
      <c r="D191" s="9" t="s">
        <v>188</v>
      </c>
      <c r="E191" s="9" t="s">
        <v>189</v>
      </c>
      <c r="F191" s="21" t="s">
        <v>43</v>
      </c>
      <c r="G191" s="15">
        <v>5</v>
      </c>
      <c r="H191" s="41">
        <v>14460300</v>
      </c>
      <c r="I191" s="15">
        <v>5</v>
      </c>
      <c r="J191" s="41">
        <v>0</v>
      </c>
      <c r="K191" s="15">
        <v>5</v>
      </c>
      <c r="L191" s="41">
        <v>0</v>
      </c>
      <c r="M191" s="34"/>
      <c r="N191" s="41">
        <v>0</v>
      </c>
      <c r="O191" s="34"/>
      <c r="P191" s="33">
        <v>0</v>
      </c>
      <c r="Q191" s="34"/>
      <c r="R191" s="33">
        <v>0</v>
      </c>
      <c r="S191" s="34"/>
      <c r="T191" s="33">
        <v>0</v>
      </c>
      <c r="U191" s="15">
        <v>2</v>
      </c>
      <c r="V191" s="41">
        <f>N191+P191+R191+T191</f>
        <v>0</v>
      </c>
      <c r="W191" s="15">
        <v>5</v>
      </c>
      <c r="X191" s="88">
        <v>0</v>
      </c>
      <c r="Y191" s="15">
        <v>2</v>
      </c>
      <c r="Z191" s="41">
        <f>J191+V191</f>
        <v>0</v>
      </c>
      <c r="AA191" s="15">
        <v>2</v>
      </c>
      <c r="AB191" s="88">
        <f>Z191/H191</f>
        <v>0</v>
      </c>
      <c r="AC191" s="15"/>
      <c r="AD191" s="15"/>
    </row>
    <row r="192" spans="1:30" x14ac:dyDescent="0.25">
      <c r="A192" s="5"/>
      <c r="B192" s="5"/>
      <c r="C192" s="10"/>
      <c r="D192" s="10"/>
      <c r="E192" s="10"/>
      <c r="F192" s="22"/>
      <c r="G192" s="16"/>
      <c r="H192" s="42"/>
      <c r="I192" s="36"/>
      <c r="J192" s="42"/>
      <c r="K192" s="36"/>
      <c r="L192" s="42"/>
      <c r="M192" s="36"/>
      <c r="N192" s="42"/>
      <c r="O192" s="36"/>
      <c r="P192" s="35"/>
      <c r="Q192" s="36"/>
      <c r="R192" s="35"/>
      <c r="S192" s="36"/>
      <c r="T192" s="35"/>
      <c r="U192" s="36"/>
      <c r="V192" s="42"/>
      <c r="W192" s="36"/>
      <c r="X192" s="35"/>
      <c r="Y192" s="36"/>
      <c r="Z192" s="42"/>
      <c r="AA192" s="36"/>
      <c r="AB192" s="36"/>
      <c r="AC192" s="16"/>
      <c r="AD192" s="16"/>
    </row>
    <row r="193" spans="1:35" x14ac:dyDescent="0.25">
      <c r="A193" s="5"/>
      <c r="B193" s="5"/>
      <c r="C193" s="10"/>
      <c r="D193" s="10"/>
      <c r="E193" s="10"/>
      <c r="F193" s="22"/>
      <c r="G193" s="16"/>
      <c r="H193" s="42"/>
      <c r="I193" s="36"/>
      <c r="J193" s="42"/>
      <c r="K193" s="36"/>
      <c r="L193" s="42"/>
      <c r="M193" s="37"/>
      <c r="N193" s="42"/>
      <c r="O193" s="36"/>
      <c r="P193" s="35"/>
      <c r="Q193" s="36"/>
      <c r="R193" s="35"/>
      <c r="S193" s="36"/>
      <c r="T193" s="35"/>
      <c r="U193" s="36"/>
      <c r="V193" s="42"/>
      <c r="W193" s="36"/>
      <c r="X193" s="35"/>
      <c r="Y193" s="36"/>
      <c r="Z193" s="42"/>
      <c r="AA193" s="36"/>
      <c r="AB193" s="36"/>
      <c r="AC193" s="16"/>
      <c r="AD193" s="16"/>
    </row>
    <row r="194" spans="1:35" x14ac:dyDescent="0.25">
      <c r="A194" s="93"/>
      <c r="B194" s="93"/>
      <c r="C194" s="93"/>
      <c r="D194" s="93"/>
      <c r="E194" s="93"/>
      <c r="F194" s="94"/>
      <c r="G194" s="93"/>
      <c r="H194" s="93"/>
      <c r="I194" s="93"/>
      <c r="J194" s="93"/>
      <c r="K194" s="93"/>
      <c r="L194" s="93"/>
      <c r="M194" s="93"/>
      <c r="N194" s="101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</row>
    <row r="195" spans="1:35" s="66" customFormat="1" x14ac:dyDescent="0.25">
      <c r="A195" s="95" t="s">
        <v>271</v>
      </c>
      <c r="B195" s="56"/>
      <c r="C195" s="56"/>
      <c r="D195" s="56"/>
      <c r="E195" s="56"/>
      <c r="F195" s="56"/>
      <c r="G195" s="56"/>
      <c r="H195" s="57"/>
      <c r="I195" s="56"/>
      <c r="J195" s="56"/>
      <c r="K195" s="69">
        <f>K126</f>
        <v>16</v>
      </c>
      <c r="L195" s="59">
        <f>L10</f>
        <v>24442708883.400002</v>
      </c>
      <c r="M195" s="59">
        <f t="shared" ref="M195:V195" si="11">M10</f>
        <v>0</v>
      </c>
      <c r="N195" s="102">
        <f t="shared" si="11"/>
        <v>4212966933</v>
      </c>
      <c r="O195" s="59"/>
      <c r="P195" s="59">
        <f t="shared" si="11"/>
        <v>4782068848</v>
      </c>
      <c r="Q195" s="59"/>
      <c r="R195" s="59">
        <f t="shared" si="11"/>
        <v>0</v>
      </c>
      <c r="S195" s="59"/>
      <c r="T195" s="59">
        <f t="shared" si="11"/>
        <v>0</v>
      </c>
      <c r="U195" s="59"/>
      <c r="V195" s="59">
        <f t="shared" si="11"/>
        <v>8995035781</v>
      </c>
      <c r="W195" s="56"/>
      <c r="X195" s="56"/>
      <c r="Y195" s="56"/>
      <c r="Z195" s="56"/>
      <c r="AA195" s="56"/>
      <c r="AB195" s="56"/>
      <c r="AC195" s="56"/>
      <c r="AD195" s="96"/>
      <c r="AE195" s="64"/>
      <c r="AF195" s="64"/>
      <c r="AG195" s="64"/>
      <c r="AH195" s="65"/>
      <c r="AI195" s="64"/>
    </row>
    <row r="196" spans="1:35" s="66" customFormat="1" x14ac:dyDescent="0.25">
      <c r="A196" s="95" t="s">
        <v>280</v>
      </c>
      <c r="B196" s="56"/>
      <c r="C196" s="56"/>
      <c r="D196" s="56"/>
      <c r="E196" s="56"/>
      <c r="F196" s="56"/>
      <c r="G196" s="56"/>
      <c r="H196" s="57"/>
      <c r="I196" s="56"/>
      <c r="J196" s="56"/>
      <c r="K196" s="56"/>
      <c r="L196" s="56"/>
      <c r="M196" s="58"/>
      <c r="N196" s="103"/>
      <c r="O196" s="58"/>
      <c r="P196" s="56"/>
      <c r="Q196" s="56"/>
      <c r="R196" s="56"/>
      <c r="S196" s="59"/>
      <c r="T196" s="60"/>
      <c r="U196" s="58"/>
      <c r="V196" s="61"/>
      <c r="W196" s="62">
        <f>SUM(W10:W192)</f>
        <v>1220</v>
      </c>
      <c r="X196" s="62">
        <f>SUM(X10:X192)</f>
        <v>27.265971185984576</v>
      </c>
      <c r="Y196" s="62"/>
      <c r="Z196" s="62"/>
      <c r="AA196" s="62">
        <f>SUM(AA10:AA192)</f>
        <v>1252</v>
      </c>
      <c r="AB196" s="62">
        <f>SUM(AB10:AB192)</f>
        <v>17.396794490581058</v>
      </c>
      <c r="AC196" s="63"/>
      <c r="AD196" s="96"/>
      <c r="AE196" s="64"/>
      <c r="AF196" s="64"/>
      <c r="AG196" s="64"/>
      <c r="AH196" s="65"/>
      <c r="AI196" s="64"/>
    </row>
    <row r="197" spans="1:35" s="66" customFormat="1" ht="21.95" customHeight="1" x14ac:dyDescent="0.25">
      <c r="A197" s="95" t="s">
        <v>281</v>
      </c>
      <c r="B197" s="56"/>
      <c r="C197" s="56"/>
      <c r="D197" s="56"/>
      <c r="E197" s="56"/>
      <c r="F197" s="56"/>
      <c r="G197" s="56"/>
      <c r="H197" s="57"/>
      <c r="I197" s="56"/>
      <c r="J197" s="56"/>
      <c r="K197" s="56"/>
      <c r="L197" s="56"/>
      <c r="M197" s="58"/>
      <c r="N197" s="103"/>
      <c r="O197" s="58"/>
      <c r="P197" s="56"/>
      <c r="Q197" s="56"/>
      <c r="R197" s="56"/>
      <c r="S197" s="59"/>
      <c r="T197" s="60"/>
      <c r="U197" s="58"/>
      <c r="V197" s="67"/>
      <c r="W197" s="68" t="str">
        <f>IF(W196&lt;=50,"Sangat Rendah",IF(W196&lt;=65,"Rendah",IF(W196&lt;=75,"Sedang",IF(W196&lt;=90,"Tinggi","Sangat Tinggi"))))</f>
        <v>Sangat Tinggi</v>
      </c>
      <c r="X197" s="68" t="str">
        <f>IF(X196&lt;=50,"Sangat Rendah",IF(X196&lt;=65,"Rendah",IF(X196&lt;=75,"Sedang",IF(X196&lt;=90,"Tinggi","Sangat Tinggi"))))</f>
        <v>Sangat Rendah</v>
      </c>
      <c r="Y197" s="68"/>
      <c r="Z197" s="68"/>
      <c r="AA197" s="68" t="str">
        <f>IF(AA196&lt;=50,"Sangat Rendah",IF(AA196&lt;=65,"Rendah",IF(AA196&lt;=75,"Sedang",IF(AA196&lt;=90,"Tinggi","Sangat Tinggi"))))</f>
        <v>Sangat Tinggi</v>
      </c>
      <c r="AB197" s="68" t="str">
        <f>IF(AB196&lt;=50,"Sangat Rendah",IF(AB196&lt;=65,"Rendah",IF(AB196&lt;=75,"Sedang",IF(AB196&lt;=90,"Tinggi","Sangat Tinggi"))))</f>
        <v>Sangat Rendah</v>
      </c>
      <c r="AC197" s="63"/>
      <c r="AD197" s="96"/>
      <c r="AE197" s="64"/>
      <c r="AF197" s="64"/>
      <c r="AG197" s="64"/>
      <c r="AH197" s="65"/>
      <c r="AI197" s="64"/>
    </row>
    <row r="198" spans="1:35" s="80" customFormat="1" ht="21.95" customHeight="1" x14ac:dyDescent="0.25">
      <c r="A198" s="70" t="s">
        <v>272</v>
      </c>
      <c r="B198" s="71"/>
      <c r="C198" s="71"/>
      <c r="D198" s="71"/>
      <c r="E198" s="71"/>
      <c r="F198" s="56"/>
      <c r="G198" s="71"/>
      <c r="H198" s="72"/>
      <c r="I198" s="71"/>
      <c r="J198" s="56"/>
      <c r="K198" s="73"/>
      <c r="L198" s="73"/>
      <c r="M198" s="74"/>
      <c r="N198" s="104"/>
      <c r="O198" s="74"/>
      <c r="P198" s="71"/>
      <c r="Q198" s="71"/>
      <c r="R198" s="71"/>
      <c r="S198" s="75"/>
      <c r="T198" s="76"/>
      <c r="U198" s="77"/>
      <c r="V198" s="72"/>
      <c r="W198" s="71"/>
      <c r="X198" s="71"/>
      <c r="Y198" s="71"/>
      <c r="Z198" s="71"/>
      <c r="AA198" s="71"/>
      <c r="AB198" s="71"/>
      <c r="AC198" s="71"/>
      <c r="AD198" s="97"/>
      <c r="AE198" s="78"/>
      <c r="AF198" s="78"/>
      <c r="AG198" s="78"/>
      <c r="AH198" s="79"/>
      <c r="AI198" s="78"/>
    </row>
    <row r="199" spans="1:35" s="80" customFormat="1" ht="21.95" customHeight="1" x14ac:dyDescent="0.25">
      <c r="A199" s="70" t="s">
        <v>273</v>
      </c>
      <c r="B199" s="71"/>
      <c r="C199" s="71"/>
      <c r="D199" s="71"/>
      <c r="E199" s="71"/>
      <c r="F199" s="71"/>
      <c r="G199" s="71"/>
      <c r="H199" s="72"/>
      <c r="I199" s="71"/>
      <c r="J199" s="71"/>
      <c r="K199" s="73"/>
      <c r="L199" s="73"/>
      <c r="M199" s="74"/>
      <c r="N199" s="104"/>
      <c r="O199" s="74"/>
      <c r="P199" s="71"/>
      <c r="Q199" s="71"/>
      <c r="R199" s="71"/>
      <c r="S199" s="75"/>
      <c r="T199" s="76"/>
      <c r="U199" s="77"/>
      <c r="V199" s="72"/>
      <c r="W199" s="71"/>
      <c r="X199" s="71"/>
      <c r="Y199" s="71"/>
      <c r="Z199" s="71"/>
      <c r="AA199" s="71"/>
      <c r="AB199" s="71"/>
      <c r="AC199" s="71"/>
      <c r="AD199" s="97"/>
      <c r="AE199" s="78"/>
      <c r="AF199" s="78"/>
      <c r="AG199" s="78"/>
      <c r="AH199" s="79"/>
      <c r="AI199" s="78"/>
    </row>
    <row r="200" spans="1:35" s="80" customFormat="1" ht="21.95" customHeight="1" x14ac:dyDescent="0.25">
      <c r="A200" s="70" t="s">
        <v>274</v>
      </c>
      <c r="B200" s="71"/>
      <c r="C200" s="71"/>
      <c r="D200" s="71"/>
      <c r="E200" s="71"/>
      <c r="F200" s="71"/>
      <c r="G200" s="71"/>
      <c r="H200" s="72"/>
      <c r="I200" s="71"/>
      <c r="J200" s="71"/>
      <c r="K200" s="73"/>
      <c r="L200" s="73"/>
      <c r="M200" s="74"/>
      <c r="N200" s="104"/>
      <c r="O200" s="74"/>
      <c r="P200" s="71"/>
      <c r="Q200" s="71"/>
      <c r="R200" s="71"/>
      <c r="S200" s="75"/>
      <c r="T200" s="76"/>
      <c r="U200" s="77"/>
      <c r="V200" s="72"/>
      <c r="W200" s="71"/>
      <c r="X200" s="71"/>
      <c r="Y200" s="71"/>
      <c r="Z200" s="71"/>
      <c r="AA200" s="71"/>
      <c r="AB200" s="71"/>
      <c r="AC200" s="71"/>
      <c r="AD200" s="97"/>
      <c r="AE200" s="78"/>
      <c r="AF200" s="78"/>
      <c r="AG200" s="78"/>
      <c r="AH200" s="79"/>
      <c r="AI200" s="78"/>
    </row>
    <row r="201" spans="1:35" s="80" customFormat="1" ht="21.95" customHeight="1" x14ac:dyDescent="0.25">
      <c r="A201" s="70" t="s">
        <v>275</v>
      </c>
      <c r="B201" s="71"/>
      <c r="C201" s="71"/>
      <c r="D201" s="71"/>
      <c r="E201" s="71"/>
      <c r="F201" s="71"/>
      <c r="G201" s="71"/>
      <c r="H201" s="72"/>
      <c r="I201" s="71"/>
      <c r="J201" s="71"/>
      <c r="K201" s="73"/>
      <c r="L201" s="73"/>
      <c r="M201" s="74"/>
      <c r="N201" s="104"/>
      <c r="O201" s="74"/>
      <c r="P201" s="71"/>
      <c r="Q201" s="71"/>
      <c r="R201" s="71"/>
      <c r="S201" s="75"/>
      <c r="T201" s="76"/>
      <c r="U201" s="77"/>
      <c r="V201" s="72"/>
      <c r="W201" s="71"/>
      <c r="X201" s="71"/>
      <c r="Y201" s="71"/>
      <c r="Z201" s="71"/>
      <c r="AA201" s="71"/>
      <c r="AB201" s="71"/>
      <c r="AC201" s="71"/>
      <c r="AD201" s="97"/>
      <c r="AE201" s="78"/>
      <c r="AF201" s="78"/>
      <c r="AG201" s="78"/>
      <c r="AH201" s="79"/>
      <c r="AI201" s="78"/>
    </row>
    <row r="204" spans="1:35" ht="15.75" x14ac:dyDescent="0.25">
      <c r="X204" s="106" t="s">
        <v>276</v>
      </c>
      <c r="Y204" s="106"/>
      <c r="Z204" s="106"/>
      <c r="AA204" s="106"/>
      <c r="AB204" s="106"/>
    </row>
    <row r="205" spans="1:35" ht="15.75" x14ac:dyDescent="0.25">
      <c r="X205" s="81"/>
      <c r="Y205" s="81"/>
      <c r="Z205" s="81"/>
      <c r="AA205" s="81"/>
      <c r="AB205" s="81"/>
    </row>
    <row r="206" spans="1:35" ht="15.75" x14ac:dyDescent="0.25">
      <c r="X206" s="81"/>
      <c r="Y206" s="81"/>
      <c r="Z206" s="81"/>
      <c r="AA206" s="81"/>
      <c r="AB206" s="81"/>
    </row>
    <row r="207" spans="1:35" ht="15.75" x14ac:dyDescent="0.25">
      <c r="X207" s="81"/>
      <c r="Y207" s="81"/>
      <c r="Z207" s="81"/>
      <c r="AA207" s="81"/>
      <c r="AB207" s="81"/>
    </row>
    <row r="208" spans="1:35" ht="15.75" x14ac:dyDescent="0.25">
      <c r="X208" s="82"/>
      <c r="Y208" s="81"/>
      <c r="Z208" s="81"/>
      <c r="AA208" s="81"/>
      <c r="AB208" s="82"/>
    </row>
    <row r="209" spans="24:28" ht="15.75" x14ac:dyDescent="0.25">
      <c r="X209" s="107" t="s">
        <v>277</v>
      </c>
      <c r="Y209" s="107"/>
      <c r="Z209" s="107"/>
      <c r="AA209" s="107"/>
      <c r="AB209" s="107"/>
    </row>
    <row r="210" spans="24:28" ht="15.75" x14ac:dyDescent="0.25">
      <c r="X210" s="106" t="s">
        <v>278</v>
      </c>
      <c r="Y210" s="106"/>
      <c r="Z210" s="106"/>
      <c r="AA210" s="106"/>
      <c r="AB210" s="106"/>
    </row>
    <row r="211" spans="24:28" ht="15.75" x14ac:dyDescent="0.25">
      <c r="X211" s="106" t="s">
        <v>279</v>
      </c>
      <c r="Y211" s="106"/>
      <c r="Z211" s="106"/>
      <c r="AA211" s="106"/>
      <c r="AB211" s="106"/>
    </row>
  </sheetData>
  <autoFilter ref="D1:D211" xr:uid="{82F63A4E-EAC5-47D0-872D-170C594588A4}"/>
  <mergeCells count="41">
    <mergeCell ref="B149:C149"/>
    <mergeCell ref="B151:C151"/>
    <mergeCell ref="F6:F8"/>
    <mergeCell ref="U6:V7"/>
    <mergeCell ref="W6:X7"/>
    <mergeCell ref="Q7:R7"/>
    <mergeCell ref="S7:T7"/>
    <mergeCell ref="G6:H7"/>
    <mergeCell ref="I6:J7"/>
    <mergeCell ref="K6:L7"/>
    <mergeCell ref="M6:T6"/>
    <mergeCell ref="A6:A8"/>
    <mergeCell ref="B6:B8"/>
    <mergeCell ref="C6:C8"/>
    <mergeCell ref="D6:D8"/>
    <mergeCell ref="E6:E8"/>
    <mergeCell ref="A1:AD1"/>
    <mergeCell ref="A2:AD2"/>
    <mergeCell ref="A3:AD3"/>
    <mergeCell ref="A4:AD4"/>
    <mergeCell ref="G9:H9"/>
    <mergeCell ref="I9:J9"/>
    <mergeCell ref="K9:L9"/>
    <mergeCell ref="M9:N9"/>
    <mergeCell ref="O9:P9"/>
    <mergeCell ref="Q9:R9"/>
    <mergeCell ref="Y6:Z7"/>
    <mergeCell ref="AA6:AB7"/>
    <mergeCell ref="AC6:AC8"/>
    <mergeCell ref="AD6:AD8"/>
    <mergeCell ref="M7:N7"/>
    <mergeCell ref="O7:P7"/>
    <mergeCell ref="X204:AB204"/>
    <mergeCell ref="X209:AB209"/>
    <mergeCell ref="X210:AB210"/>
    <mergeCell ref="X211:AB211"/>
    <mergeCell ref="S9:T9"/>
    <mergeCell ref="U9:V9"/>
    <mergeCell ref="W9:X9"/>
    <mergeCell ref="Y9:Z9"/>
    <mergeCell ref="AA9:AB9"/>
  </mergeCells>
  <pageMargins left="0.7" right="0.7" top="0.75" bottom="0.75" header="0.3" footer="0.3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II</vt:lpstr>
    </vt:vector>
  </TitlesOfParts>
  <Manager>Maatwebsite</Manager>
  <Company>Pemkot Gresik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Laporan Renja</dc:title>
  <dc:subject>Spreadsheet export</dc:subject>
  <dc:creator>SIAKRI</dc:creator>
  <cp:keywords>maatwebsite, excel, export</cp:keywords>
  <dc:description>Pemkot Gresik</dc:description>
  <cp:lastModifiedBy>UserPC</cp:lastModifiedBy>
  <cp:lastPrinted>2026-08-18T00:30:36Z</cp:lastPrinted>
  <dcterms:created xsi:type="dcterms:W3CDTF">2025-02-24T04:57:04Z</dcterms:created>
  <dcterms:modified xsi:type="dcterms:W3CDTF">2026-08-18T00:30:39Z</dcterms:modified>
  <cp:category>Excel</cp:category>
</cp:coreProperties>
</file>