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ec Balongpanggang\Documents\EVALUASI RENJA\2025\"/>
    </mc:Choice>
  </mc:AlternateContent>
  <bookViews>
    <workbookView xWindow="0" yWindow="0" windowWidth="21600" windowHeight="9000"/>
  </bookViews>
  <sheets>
    <sheet name="E.81" sheetId="1" r:id="rId1"/>
  </sheets>
  <definedNames>
    <definedName name="_xlnm._FilterDatabase" localSheetId="0" hidden="1">E.81!$A$13:$AE$57</definedName>
    <definedName name="_xlnm.Print_Area" localSheetId="0">E.81!$A$1:$AE$91</definedName>
  </definedNames>
  <calcPr calcId="162913"/>
  <extLst>
    <ext uri="GoogleSheetsCustomDataVersion2">
      <go:sheetsCustomData xmlns:go="http://customooxmlschemas.google.com/" r:id="rId5" roundtripDataChecksum="uhd5YyyecHnEAm6a4uxfqLJPwnsOMq6961IfgnUn+3A="/>
    </ext>
  </extLst>
</workbook>
</file>

<file path=xl/calcChain.xml><?xml version="1.0" encoding="utf-8"?>
<calcChain xmlns="http://schemas.openxmlformats.org/spreadsheetml/2006/main">
  <c r="X71" i="1" l="1"/>
  <c r="X70" i="1"/>
  <c r="X69" i="1"/>
  <c r="X68" i="1"/>
  <c r="X65" i="1"/>
  <c r="X64" i="1"/>
  <c r="X63" i="1"/>
  <c r="X54" i="1"/>
  <c r="X53" i="1"/>
  <c r="X40" i="1"/>
  <c r="X36" i="1"/>
  <c r="X33" i="1"/>
  <c r="X23" i="1"/>
  <c r="X22" i="1"/>
  <c r="X20" i="1"/>
  <c r="W18" i="1"/>
  <c r="X18" i="1" s="1"/>
  <c r="M75" i="1"/>
  <c r="M69" i="1"/>
  <c r="M68" i="1" s="1"/>
  <c r="M64" i="1"/>
  <c r="M63" i="1"/>
  <c r="M59" i="1"/>
  <c r="M58" i="1" s="1"/>
  <c r="M52" i="1"/>
  <c r="M50" i="1"/>
  <c r="M45" i="1"/>
  <c r="M44" i="1" s="1"/>
  <c r="M38" i="1"/>
  <c r="M34" i="1"/>
  <c r="M27" i="1"/>
  <c r="M24" i="1"/>
  <c r="M17" i="1"/>
  <c r="M49" i="1" l="1"/>
  <c r="M16" i="1"/>
  <c r="M15" i="1" l="1"/>
  <c r="AA18" i="1" l="1"/>
  <c r="U15" i="1" l="1"/>
  <c r="S15" i="1"/>
  <c r="H15" i="1"/>
  <c r="L15" i="1"/>
  <c r="J15" i="1"/>
  <c r="J16" i="1"/>
  <c r="L16" i="1"/>
  <c r="L27" i="1"/>
  <c r="J27" i="1"/>
  <c r="AA33" i="1" l="1"/>
  <c r="W33" i="1" l="1"/>
  <c r="Y33" i="1" s="1"/>
  <c r="N18" i="1"/>
  <c r="Z19" i="1" l="1"/>
  <c r="Z16" i="1" l="1"/>
  <c r="AB16" i="1" s="1"/>
  <c r="V64" i="1"/>
  <c r="Z64" i="1" s="1"/>
  <c r="AB64" i="1" s="1"/>
  <c r="J69" i="1"/>
  <c r="J68" i="1" s="1"/>
  <c r="J64" i="1"/>
  <c r="J63" i="1" s="1"/>
  <c r="J59" i="1"/>
  <c r="J58" i="1" s="1"/>
  <c r="J52" i="1"/>
  <c r="J50" i="1"/>
  <c r="J45" i="1"/>
  <c r="J44" i="1" s="1"/>
  <c r="J38" i="1"/>
  <c r="J34" i="1"/>
  <c r="J24" i="1"/>
  <c r="J17" i="1"/>
  <c r="H50" i="1"/>
  <c r="H44" i="1"/>
  <c r="H38" i="1"/>
  <c r="H34" i="1"/>
  <c r="H27" i="1"/>
  <c r="H24" i="1"/>
  <c r="H17" i="1"/>
  <c r="J49" i="1" l="1"/>
  <c r="H16" i="1"/>
  <c r="W65" i="1" l="1"/>
  <c r="W60" i="1"/>
  <c r="X60" i="1" s="1"/>
  <c r="W28" i="1" l="1"/>
  <c r="X28" i="1" l="1"/>
  <c r="AA28" i="1"/>
  <c r="U50" i="1"/>
  <c r="U52" i="1"/>
  <c r="S52" i="1"/>
  <c r="Q52" i="1"/>
  <c r="O52" i="1"/>
  <c r="L52" i="1"/>
  <c r="L49" i="1" s="1"/>
  <c r="W59" i="1"/>
  <c r="X59" i="1" s="1"/>
  <c r="W64" i="1"/>
  <c r="U64" i="1"/>
  <c r="U63" i="1" s="1"/>
  <c r="U69" i="1"/>
  <c r="S69" i="1"/>
  <c r="S68" i="1" s="1"/>
  <c r="Q69" i="1"/>
  <c r="Q68" i="1" s="1"/>
  <c r="O69" i="1"/>
  <c r="O68" i="1" s="1"/>
  <c r="S64" i="1"/>
  <c r="S63" i="1" s="1"/>
  <c r="Q64" i="1"/>
  <c r="Q63" i="1" s="1"/>
  <c r="O64" i="1"/>
  <c r="O63" i="1" s="1"/>
  <c r="U59" i="1"/>
  <c r="S59" i="1"/>
  <c r="S58" i="1" s="1"/>
  <c r="Q59" i="1"/>
  <c r="Q58" i="1" s="1"/>
  <c r="O59" i="1"/>
  <c r="O58" i="1" s="1"/>
  <c r="S50" i="1"/>
  <c r="Q50" i="1"/>
  <c r="O50" i="1"/>
  <c r="U45" i="1"/>
  <c r="S45" i="1"/>
  <c r="Q45" i="1"/>
  <c r="Q44" i="1" s="1"/>
  <c r="O45" i="1"/>
  <c r="U38" i="1"/>
  <c r="S38" i="1"/>
  <c r="Q38" i="1"/>
  <c r="O38" i="1"/>
  <c r="U34" i="1"/>
  <c r="S34" i="1"/>
  <c r="Q34" i="1"/>
  <c r="O34" i="1"/>
  <c r="Q27" i="1"/>
  <c r="U27" i="1"/>
  <c r="S27" i="1"/>
  <c r="O27" i="1"/>
  <c r="U24" i="1"/>
  <c r="S24" i="1"/>
  <c r="Q24" i="1"/>
  <c r="P24" i="1" s="1"/>
  <c r="V24" i="1" s="1"/>
  <c r="O24" i="1"/>
  <c r="U17" i="1"/>
  <c r="S17" i="1"/>
  <c r="Q17" i="1"/>
  <c r="O17" i="1"/>
  <c r="L69" i="1"/>
  <c r="L64" i="1"/>
  <c r="L63" i="1" s="1"/>
  <c r="L59" i="1"/>
  <c r="L50" i="1"/>
  <c r="L45" i="1"/>
  <c r="L38" i="1"/>
  <c r="L34" i="1"/>
  <c r="L24" i="1"/>
  <c r="L17" i="1"/>
  <c r="W51" i="1"/>
  <c r="Z70" i="1"/>
  <c r="AB70" i="1" s="1"/>
  <c r="AA65" i="1"/>
  <c r="AC65" i="1" s="1"/>
  <c r="Z65" i="1"/>
  <c r="AB65" i="1" s="1"/>
  <c r="Y65" i="1"/>
  <c r="AA60" i="1"/>
  <c r="AC60" i="1" s="1"/>
  <c r="Z60" i="1"/>
  <c r="AB60" i="1" s="1"/>
  <c r="Y60" i="1"/>
  <c r="Z55" i="1"/>
  <c r="AB55" i="1" s="1"/>
  <c r="Z54" i="1"/>
  <c r="AB54" i="1" s="1"/>
  <c r="Z53" i="1"/>
  <c r="AB53" i="1" s="1"/>
  <c r="Z51" i="1"/>
  <c r="AB51" i="1" s="1"/>
  <c r="Z46" i="1"/>
  <c r="AB46" i="1" s="1"/>
  <c r="Z40" i="1"/>
  <c r="AB40" i="1" s="1"/>
  <c r="Z41" i="1"/>
  <c r="AB41" i="1" s="1"/>
  <c r="Z39" i="1"/>
  <c r="AB39" i="1" s="1"/>
  <c r="Z36" i="1"/>
  <c r="AB36" i="1" s="1"/>
  <c r="Z37" i="1"/>
  <c r="AB37" i="1" s="1"/>
  <c r="Z35" i="1"/>
  <c r="AB35" i="1" s="1"/>
  <c r="Z29" i="1"/>
  <c r="AB29" i="1" s="1"/>
  <c r="Z30" i="1"/>
  <c r="AB30" i="1" s="1"/>
  <c r="Z31" i="1"/>
  <c r="AB31" i="1" s="1"/>
  <c r="Z32" i="1"/>
  <c r="AB32" i="1" s="1"/>
  <c r="Z28" i="1"/>
  <c r="AB28" i="1" s="1"/>
  <c r="Z26" i="1"/>
  <c r="AB26" i="1" s="1"/>
  <c r="Z25" i="1"/>
  <c r="AB25" i="1" s="1"/>
  <c r="AB19" i="1"/>
  <c r="Z20" i="1"/>
  <c r="AB20" i="1" s="1"/>
  <c r="Z21" i="1"/>
  <c r="AB21" i="1" s="1"/>
  <c r="Z22" i="1"/>
  <c r="AB22" i="1" s="1"/>
  <c r="Z23" i="1"/>
  <c r="AB23" i="1" s="1"/>
  <c r="Z18" i="1"/>
  <c r="AB18" i="1" s="1"/>
  <c r="Y51" i="1" l="1"/>
  <c r="X51" i="1"/>
  <c r="R24" i="1"/>
  <c r="P50" i="1"/>
  <c r="L68" i="1"/>
  <c r="N69" i="1"/>
  <c r="P69" i="1"/>
  <c r="P68" i="1" s="1"/>
  <c r="R69" i="1"/>
  <c r="R68" i="1" s="1"/>
  <c r="T69" i="1"/>
  <c r="T68" i="1" s="1"/>
  <c r="L58" i="1"/>
  <c r="N59" i="1"/>
  <c r="R59" i="1"/>
  <c r="P59" i="1"/>
  <c r="P52" i="1"/>
  <c r="L44" i="1"/>
  <c r="N45" i="1"/>
  <c r="R34" i="1"/>
  <c r="T34" i="1"/>
  <c r="T27" i="1"/>
  <c r="U68" i="1"/>
  <c r="W63" i="1"/>
  <c r="Y63" i="1" s="1"/>
  <c r="AA64" i="1"/>
  <c r="W58" i="1"/>
  <c r="X58" i="1" s="1"/>
  <c r="AA59" i="1"/>
  <c r="U58" i="1"/>
  <c r="T59" i="1"/>
  <c r="R50" i="1"/>
  <c r="R52" i="1"/>
  <c r="T52" i="1"/>
  <c r="N50" i="1"/>
  <c r="N52" i="1"/>
  <c r="T50" i="1"/>
  <c r="S44" i="1"/>
  <c r="R45" i="1"/>
  <c r="U44" i="1"/>
  <c r="T45" i="1"/>
  <c r="O44" i="1"/>
  <c r="P45" i="1"/>
  <c r="N34" i="1"/>
  <c r="N38" i="1"/>
  <c r="R38" i="1"/>
  <c r="T38" i="1"/>
  <c r="P34" i="1"/>
  <c r="P38" i="1"/>
  <c r="T24" i="1"/>
  <c r="P27" i="1"/>
  <c r="N24" i="1"/>
  <c r="N27" i="1"/>
  <c r="R27" i="1"/>
  <c r="R17" i="1"/>
  <c r="U16" i="1"/>
  <c r="T17" i="1"/>
  <c r="O16" i="1"/>
  <c r="O15" i="1" s="1"/>
  <c r="N17" i="1"/>
  <c r="P17" i="1"/>
  <c r="U49" i="1"/>
  <c r="S16" i="1"/>
  <c r="Q49" i="1"/>
  <c r="O49" i="1"/>
  <c r="S49" i="1"/>
  <c r="W50" i="1"/>
  <c r="X50" i="1" s="1"/>
  <c r="Q16" i="1"/>
  <c r="AA51" i="1"/>
  <c r="AC51" i="1" s="1"/>
  <c r="Q75" i="1" l="1"/>
  <c r="Q15" i="1"/>
  <c r="Y58" i="1"/>
  <c r="V69" i="1"/>
  <c r="Z69" i="1" s="1"/>
  <c r="AB69" i="1" s="1"/>
  <c r="V59" i="1"/>
  <c r="Z59" i="1" s="1"/>
  <c r="AB59" i="1" s="1"/>
  <c r="L75" i="1"/>
  <c r="Y64" i="1"/>
  <c r="X66" i="1"/>
  <c r="Y59" i="1"/>
  <c r="X61" i="1"/>
  <c r="Z24" i="1"/>
  <c r="AB24" i="1" s="1"/>
  <c r="U75" i="1"/>
  <c r="V52" i="1"/>
  <c r="Z52" i="1" s="1"/>
  <c r="AB52" i="1" s="1"/>
  <c r="AA50" i="1"/>
  <c r="AC50" i="1" s="1"/>
  <c r="V50" i="1"/>
  <c r="Z50" i="1" s="1"/>
  <c r="AB50" i="1" s="1"/>
  <c r="V45" i="1"/>
  <c r="Z45" i="1" s="1"/>
  <c r="AB45" i="1" s="1"/>
  <c r="V27" i="1"/>
  <c r="Z27" i="1" s="1"/>
  <c r="AB27" i="1" s="1"/>
  <c r="V38" i="1"/>
  <c r="Z38" i="1" s="1"/>
  <c r="AB38" i="1" s="1"/>
  <c r="V34" i="1"/>
  <c r="Z34" i="1" s="1"/>
  <c r="AB34" i="1" s="1"/>
  <c r="O75" i="1"/>
  <c r="V17" i="1"/>
  <c r="Z17" i="1" s="1"/>
  <c r="AB17" i="1" s="1"/>
  <c r="S75" i="1"/>
  <c r="V68" i="1" l="1"/>
  <c r="AB76" i="1"/>
  <c r="Y50" i="1"/>
  <c r="H52" i="1"/>
  <c r="H49" i="1" s="1"/>
  <c r="H59" i="1"/>
  <c r="H64" i="1"/>
  <c r="H69" i="1"/>
  <c r="H68" i="1" s="1"/>
  <c r="H63" i="1" l="1"/>
  <c r="AC64" i="1"/>
  <c r="H58" i="1"/>
  <c r="AC59" i="1"/>
  <c r="W70" i="1"/>
  <c r="W69" i="1" s="1"/>
  <c r="W54" i="1"/>
  <c r="W55" i="1"/>
  <c r="X55" i="1" s="1"/>
  <c r="W53" i="1"/>
  <c r="W46" i="1"/>
  <c r="W40" i="1"/>
  <c r="W41" i="1"/>
  <c r="X41" i="1" s="1"/>
  <c r="W39" i="1"/>
  <c r="X39" i="1" s="1"/>
  <c r="W36" i="1"/>
  <c r="W37" i="1"/>
  <c r="X37" i="1" s="1"/>
  <c r="W35" i="1"/>
  <c r="X35" i="1" s="1"/>
  <c r="W29" i="1"/>
  <c r="X29" i="1" s="1"/>
  <c r="W30" i="1"/>
  <c r="X30" i="1" s="1"/>
  <c r="W31" i="1"/>
  <c r="X31" i="1" s="1"/>
  <c r="W32" i="1"/>
  <c r="X32" i="1" s="1"/>
  <c r="W26" i="1"/>
  <c r="W25" i="1"/>
  <c r="W19" i="1"/>
  <c r="W20" i="1"/>
  <c r="W21" i="1"/>
  <c r="X21" i="1" s="1"/>
  <c r="W22" i="1"/>
  <c r="Y22" i="1" s="1"/>
  <c r="W23" i="1"/>
  <c r="W45" i="1" l="1"/>
  <c r="X45" i="1" s="1"/>
  <c r="X46" i="1"/>
  <c r="X26" i="1"/>
  <c r="AA26" i="1"/>
  <c r="Y25" i="1"/>
  <c r="X25" i="1"/>
  <c r="Y19" i="1"/>
  <c r="X19" i="1"/>
  <c r="AA69" i="1"/>
  <c r="AC69" i="1" s="1"/>
  <c r="AA45" i="1"/>
  <c r="W24" i="1"/>
  <c r="X24" i="1" s="1"/>
  <c r="Y24" i="1" s="1"/>
  <c r="W17" i="1"/>
  <c r="W34" i="1"/>
  <c r="X34" i="1" s="1"/>
  <c r="W68" i="1"/>
  <c r="Y68" i="1" s="1"/>
  <c r="W52" i="1"/>
  <c r="X52" i="1" s="1"/>
  <c r="W44" i="1"/>
  <c r="W38" i="1"/>
  <c r="X38" i="1" s="1"/>
  <c r="W27" i="1"/>
  <c r="X27" i="1" s="1"/>
  <c r="AC18" i="1"/>
  <c r="Y18" i="1"/>
  <c r="AA29" i="1"/>
  <c r="AC29" i="1" s="1"/>
  <c r="Y29" i="1"/>
  <c r="AA39" i="1"/>
  <c r="AC39" i="1" s="1"/>
  <c r="Y39" i="1"/>
  <c r="AA23" i="1"/>
  <c r="AC23" i="1" s="1"/>
  <c r="Y23" i="1"/>
  <c r="AA19" i="1"/>
  <c r="AC19" i="1" s="1"/>
  <c r="AA32" i="1"/>
  <c r="AC32" i="1" s="1"/>
  <c r="Y32" i="1"/>
  <c r="AA35" i="1"/>
  <c r="AC35" i="1" s="1"/>
  <c r="Y35" i="1"/>
  <c r="Y41" i="1"/>
  <c r="AA41" i="1"/>
  <c r="AC41" i="1" s="1"/>
  <c r="Y55" i="1"/>
  <c r="AA55" i="1"/>
  <c r="AC55" i="1" s="1"/>
  <c r="AA20" i="1"/>
  <c r="AC20" i="1" s="1"/>
  <c r="Y20" i="1"/>
  <c r="Y53" i="1"/>
  <c r="AA53" i="1"/>
  <c r="AC53" i="1" s="1"/>
  <c r="AA22" i="1"/>
  <c r="AC22" i="1" s="1"/>
  <c r="AA25" i="1"/>
  <c r="AC25" i="1" s="1"/>
  <c r="AA31" i="1"/>
  <c r="AC31" i="1" s="1"/>
  <c r="Y31" i="1"/>
  <c r="Y37" i="1"/>
  <c r="AA37" i="1"/>
  <c r="AC37" i="1" s="1"/>
  <c r="Y40" i="1"/>
  <c r="AA40" i="1"/>
  <c r="AC40" i="1" s="1"/>
  <c r="Y54" i="1"/>
  <c r="AA54" i="1"/>
  <c r="AC54" i="1" s="1"/>
  <c r="AC28" i="1"/>
  <c r="Y28" i="1"/>
  <c r="AA21" i="1"/>
  <c r="AC21" i="1" s="1"/>
  <c r="Y21" i="1"/>
  <c r="Y26" i="1"/>
  <c r="AC26" i="1"/>
  <c r="AA30" i="1"/>
  <c r="AC30" i="1" s="1"/>
  <c r="Y30" i="1"/>
  <c r="Y36" i="1"/>
  <c r="AA36" i="1"/>
  <c r="AC36" i="1" s="1"/>
  <c r="AA46" i="1"/>
  <c r="AC46" i="1" s="1"/>
  <c r="Y46" i="1"/>
  <c r="AA70" i="1"/>
  <c r="AC70" i="1" s="1"/>
  <c r="Y70" i="1"/>
  <c r="X17" i="1" l="1"/>
  <c r="W16" i="1"/>
  <c r="X16" i="1" s="1"/>
  <c r="AA17" i="1"/>
  <c r="AC17" i="1" s="1"/>
  <c r="Y69" i="1"/>
  <c r="AA52" i="1"/>
  <c r="AC52" i="1" s="1"/>
  <c r="Y45" i="1"/>
  <c r="Y44" i="1" s="1"/>
  <c r="X47" i="1"/>
  <c r="X44" i="1"/>
  <c r="AC45" i="1"/>
  <c r="AA44" i="1"/>
  <c r="AA38" i="1"/>
  <c r="AC38" i="1" s="1"/>
  <c r="Y38" i="1"/>
  <c r="AA34" i="1"/>
  <c r="AC34" i="1" s="1"/>
  <c r="Y34" i="1"/>
  <c r="AA27" i="1"/>
  <c r="AC27" i="1" s="1"/>
  <c r="Y27" i="1"/>
  <c r="AA24" i="1"/>
  <c r="AC24" i="1" s="1"/>
  <c r="Y17" i="1"/>
  <c r="W49" i="1"/>
  <c r="X49" i="1" l="1"/>
  <c r="Y49" i="1" s="1"/>
  <c r="W15" i="1"/>
  <c r="X15" i="1" s="1"/>
  <c r="Y15" i="1" s="1"/>
  <c r="X76" i="1"/>
  <c r="Y16" i="1"/>
  <c r="W75" i="1"/>
  <c r="AC76" i="1"/>
  <c r="Y52" i="1"/>
  <c r="X56" i="1"/>
  <c r="X42" i="1"/>
  <c r="AA16" i="1"/>
  <c r="AA15" i="1" s="1"/>
  <c r="Y76" i="1" l="1"/>
  <c r="AC16" i="1"/>
</calcChain>
</file>

<file path=xl/sharedStrings.xml><?xml version="1.0" encoding="utf-8"?>
<sst xmlns="http://schemas.openxmlformats.org/spreadsheetml/2006/main" count="295" uniqueCount="218">
  <si>
    <t>Formulir E.81</t>
  </si>
  <si>
    <t>Evaluasi Terhadap Hasil Renja Perangkat Daerah Lingkup Kabupaten/Kota</t>
  </si>
  <si>
    <t>Indikator dan target kinerja Perangkat Daerah Kabupaten/Kota yang mengacu pada sasaran RKPD:</t>
  </si>
  <si>
    <t>No.</t>
  </si>
  <si>
    <t>Kode</t>
  </si>
  <si>
    <t>Sasaran</t>
  </si>
  <si>
    <t>Urusan/Bidang Urusan Pemerintahan Daerah dan Program / Kegiatan</t>
  </si>
  <si>
    <t>Indikator Kinerja Program (outcome) / Kegiatan (output)</t>
  </si>
  <si>
    <t>Satuan</t>
  </si>
  <si>
    <t>Target Renstra Perangkat Daerah Tahun 2021- 2026</t>
  </si>
  <si>
    <t>Realisasi Kinerja Pada Triwulan</t>
  </si>
  <si>
    <t>Tingkat Capaian Kinerja dan Realisasi Anggaran Renstra Perangkat Daerah s/d Tahun 2026
(%)</t>
  </si>
  <si>
    <t>Unit PD Penanggungjawab</t>
  </si>
  <si>
    <t>Ket.</t>
  </si>
  <si>
    <t>I</t>
  </si>
  <si>
    <t>II</t>
  </si>
  <si>
    <t>III</t>
  </si>
  <si>
    <t>IV</t>
  </si>
  <si>
    <t>K</t>
  </si>
  <si>
    <t>Rp.</t>
  </si>
  <si>
    <t>14=10+11+12+13</t>
  </si>
  <si>
    <t>15=14/9x100</t>
  </si>
  <si>
    <t>16= 8+14</t>
  </si>
  <si>
    <t>17= 16/7x100</t>
  </si>
  <si>
    <t>Rata - rata capaian kinerja (%)</t>
  </si>
  <si>
    <t>Predikat Kinerja</t>
  </si>
  <si>
    <t>JUMLAH ANGGARAN DAN REALISASI DARI SELURUH PROGRAM</t>
  </si>
  <si>
    <t>TOTAL RATA - RATA CAPAIAN KINERJA DAN ANGGARAN DARI SELURUH PROGRAM (%)</t>
  </si>
  <si>
    <t>PREDIKAT KINERJA DARI SELURUH PROGAM</t>
  </si>
  <si>
    <t>Faktor pendorong keberhasilan kinerja :</t>
  </si>
  <si>
    <t>Faktor penghambat pencapaian kinerja :</t>
  </si>
  <si>
    <t>Tindak lanjut yang diperlukan dalam triwulan berikutnya :</t>
  </si>
  <si>
    <t>Tindak lanjut yang diperlukan dalam Renja OPD tahun berikutnya :</t>
  </si>
  <si>
    <t>Disusun</t>
  </si>
  <si>
    <t>Disetujui</t>
  </si>
  <si>
    <t>KRITERIA PENILAIAN</t>
  </si>
  <si>
    <t>INTERVAL NILAI REALISASI KINERJA</t>
  </si>
  <si>
    <t>ST</t>
  </si>
  <si>
    <t>91% ≤ 100%</t>
  </si>
  <si>
    <t>T</t>
  </si>
  <si>
    <t>76% ≤ 90%</t>
  </si>
  <si>
    <t>S</t>
  </si>
  <si>
    <t>66% ≤ 75%</t>
  </si>
  <si>
    <t>R</t>
  </si>
  <si>
    <t>51% ≤ 65%</t>
  </si>
  <si>
    <t>SR</t>
  </si>
  <si>
    <t>≤ 50%</t>
  </si>
  <si>
    <t>Renja Perangkat Daerah Kecamatan Balongpanggang Kabupaten Gresik</t>
  </si>
  <si>
    <t>Misi Ke-2 : Menciptakan tata kelola kepemerintahan yang baik melalui pelayanan yang adil dan merata kepada masyarakat dengan mengedepankan prinsip kebersamaan, profesionalitas, kejujuran, dan akuntabilitas.</t>
  </si>
  <si>
    <t>Unsur Kewilayahan</t>
  </si>
  <si>
    <t xml:space="preserve">Kecamatan Balongpanggang </t>
  </si>
  <si>
    <t>PROGRAM PENUNJANG URUSAN PEMERENTAH DAERAH KAB./KOTA</t>
  </si>
  <si>
    <t xml:space="preserve">Perencanaan, Penganggaran dan Evaluasi Kinerja Perangkat daerah </t>
  </si>
  <si>
    <t>Penyusunan Dokumen Perencanan Perangkat Daerah</t>
  </si>
  <si>
    <t>Koordinasi dan Penyusunan Dokumen RKA - SKPD</t>
  </si>
  <si>
    <t>Koordinasi dan Penyusunan Dokumen Perubahan RKA - SKPD</t>
  </si>
  <si>
    <t>Koordinasi dan Penyusunan Dokumen DPA - SKPD</t>
  </si>
  <si>
    <t>Koordinasi dan Penyusunan Dokumen Perubahan DPA - SKPD</t>
  </si>
  <si>
    <t>Koordinasi dan Penyusunan Laporan Capaian Kinerja dan Ikhtisar Realisasi Kinerja SKPD</t>
  </si>
  <si>
    <t>Admministrasi Keuangan Perangkat Daerah</t>
  </si>
  <si>
    <t>Penyediaan Gaji dan Tunjangan ASN</t>
  </si>
  <si>
    <t>Admministrasi Umum Perangkat Daerah</t>
  </si>
  <si>
    <t>Penyediaan Peralatan dan Perlengkapan Kantor</t>
  </si>
  <si>
    <t>Penyediaan Bahan Logistik Kantor</t>
  </si>
  <si>
    <t>Penyediaan Barang Cetakan dan Penggandaan</t>
  </si>
  <si>
    <t>Penyediaan Bahan Bacaan dan Peraturan Perundang-undangan</t>
  </si>
  <si>
    <t>Penyelenggaraan Rapat Koordinasi dan Konsultasi SKPD</t>
  </si>
  <si>
    <t>Penyediaan Jasa Penunjang Urusan Pemerintah Daerah</t>
  </si>
  <si>
    <t>Penyediaan Jasa Komunikasi Sumber Daya Air dan Listrik</t>
  </si>
  <si>
    <t>Penyediaan Jasa Peralatan dan Perlengkapan Kantor</t>
  </si>
  <si>
    <t>Penyediaan Jasa Pelayanan Umum Kantor</t>
  </si>
  <si>
    <t>Pemeliharaan Barang Milik Daerah Penunjang Urusan Pemerintah Daerah</t>
  </si>
  <si>
    <t>Penyediaan Jasa Pemeliharaan, Biaya Pemeliharaan, Pajak dan Perijinan Kendaraan Dinas Operasional atau Lapangan</t>
  </si>
  <si>
    <t>Pemeliharaan/ Rehabilitasi Gedung kantor dan bangunan Lainnya</t>
  </si>
  <si>
    <t>Pemeliharaan/ Rehabilitasi Sarana dan Prasarana Gedung kantor atau  bangunan Lainnya</t>
  </si>
  <si>
    <t>PROGRAM PENYELENGGARAAN PEMERINTAHAN DAN PELAYANAN PUBLIK</t>
  </si>
  <si>
    <t>Penyelenggaraan Urusan Pemerintahan yang tidak dilaksanakan oleh Unit Kerja Perangkat Daerah yang ada di Kecamatan</t>
  </si>
  <si>
    <t>Peningkatan Efektifitas Pelaksanaan Pelayanan kepada Masyarakat di wilayah Kecamatan</t>
  </si>
  <si>
    <t>PROGRAM PEMBERDAYAN MASYARAKAT DESA DAN KELURAHAN</t>
  </si>
  <si>
    <t>Koordinasi Kegiatan Pemberdayaan Desa</t>
  </si>
  <si>
    <t>Peningkatan Partisipasi Masyarakat dalam Forum Musyawarah Perencanan Pembangunan di desa</t>
  </si>
  <si>
    <t>Pemberdayaan Lembaga Kemasyarakatan Tingkat Kecamatan</t>
  </si>
  <si>
    <t>Penyelenggaraan Lembaga Kemasyarakatan</t>
  </si>
  <si>
    <t>Peningkatan Kapasitas Lembaga Kemasyarakatan</t>
  </si>
  <si>
    <t>Fasilitasi Pengembangan Usaha Ekonomi Masyarakat</t>
  </si>
  <si>
    <t>PROGRAM KOORDINASI KETENTRANMAN DAN KETERTIBAN</t>
  </si>
  <si>
    <t>Koordinasi Penerapan dan Penegakan Peraturan Daerah dan Peraturan Kepala Daerah</t>
  </si>
  <si>
    <t>Koordinasi/ Sinergi dengan Perangkat Daerah yang Tugasdan Fungsinya di Bidang Penegakan Peraturan  Perundang-undangan dan/atau Kepolisian Negara Republik Indonesia</t>
  </si>
  <si>
    <t>PROGRAM PEMBINAAN DAN PENGAWASAN PEMERINTAH DESA</t>
  </si>
  <si>
    <t>Fasilitasi, Rekomendasi  dan Koordinasi Pembinaan dan pengawasan Pemerintah Desa</t>
  </si>
  <si>
    <t>Fasilitasi Pengelolaan keuangan Desa dan Pendayagunaan Aset Desa</t>
  </si>
  <si>
    <t xml:space="preserve">Dokumen </t>
  </si>
  <si>
    <t>Orang</t>
  </si>
  <si>
    <t>Dokumen</t>
  </si>
  <si>
    <t>Koordinasi dan Penyusunan Laporan Keuangan akhir tahun SKPD</t>
  </si>
  <si>
    <t xml:space="preserve">PROGRAM PENYELENGGARAAN URUSAN PEMERINTAH UMUM </t>
  </si>
  <si>
    <t>Fasilitasi, Koordinasi dan Pembinaan (Bimtek, Sosialisasi, Konsultasi) Wawasan Kebangsaan dan Ketahanan Nasional</t>
  </si>
  <si>
    <t>Penyelenggaraan Urusan Pemerintahan Umum Sesuai Penugasan Kepala Daerah</t>
  </si>
  <si>
    <t xml:space="preserve">Paket </t>
  </si>
  <si>
    <t>Laporan</t>
  </si>
  <si>
    <t>Unit</t>
  </si>
  <si>
    <t>Desa</t>
  </si>
  <si>
    <t>Lembaga Kemasyarakatan</t>
  </si>
  <si>
    <t>Kegiatan</t>
  </si>
  <si>
    <t>Rekening</t>
  </si>
  <si>
    <t>Jenis</t>
  </si>
  <si>
    <t>Persentase ketercapaian sasaran program OPD</t>
  </si>
  <si>
    <t xml:space="preserve">Jumlah Dokumen Pelaporan Kinerja dan Keuangan </t>
  </si>
  <si>
    <t>TRANTIB</t>
  </si>
  <si>
    <t>PEMBANGUNAN</t>
  </si>
  <si>
    <t>PEMERINTAHAN</t>
  </si>
  <si>
    <t>KESRA</t>
  </si>
  <si>
    <t>SEKRETARIAT</t>
  </si>
  <si>
    <t>EKONOMI</t>
  </si>
  <si>
    <t>CAMAT BALONGPANGGANG</t>
  </si>
  <si>
    <t xml:space="preserve">KEPALA BAPPEDA </t>
  </si>
  <si>
    <t>KABUPATEN GRESIK</t>
  </si>
  <si>
    <t xml:space="preserve">Jumlah laporan Kinerja administrasi Keuangan </t>
  </si>
  <si>
    <t>Jumlah Fasilitasi terhadap Pelaksnaan Tupoksi Perangkat Daerah</t>
  </si>
  <si>
    <t>Tingkat Kematangan Pelayanan Publik</t>
  </si>
  <si>
    <t>Nilai Survey Kepuasan Masyarakat  Pelayanan Publik di Tingkat Kecamatan</t>
  </si>
  <si>
    <t>Persentase koordinasi kegiatan Pemberdayaan masyarakat</t>
  </si>
  <si>
    <t>Persentase jumlah Koordinasi kegiatan Pemberdayaan masyarakat</t>
  </si>
  <si>
    <t>Jumlah Lembaga yang dibina</t>
  </si>
  <si>
    <t>Persentase Penyelesaian Konflik di Kecamatan yang difasilitasi</t>
  </si>
  <si>
    <t>Jumlah Penegakan Konflik</t>
  </si>
  <si>
    <t>Persentase Penugasan Kepala Daerah yang difasilitasi</t>
  </si>
  <si>
    <t>Jumlah Penugasan Kepala Daerah</t>
  </si>
  <si>
    <t>Persentase APBDes yang ditetapkan tepat waktu</t>
  </si>
  <si>
    <t>Jumlah Fasilitasi dan rekomendaui Pemerintah Desa</t>
  </si>
  <si>
    <t>7.1.01</t>
  </si>
  <si>
    <t>7.01.01.2.01</t>
  </si>
  <si>
    <t xml:space="preserve"> 7.01.01.2.01.0001</t>
  </si>
  <si>
    <t>Jumlah Dokumen
Perencanaan Perangkat
Daerah</t>
  </si>
  <si>
    <t xml:space="preserve"> 7.01.01.2.01.0002</t>
  </si>
  <si>
    <t xml:space="preserve"> 7.01.01.2.01.0003</t>
  </si>
  <si>
    <t xml:space="preserve"> 7.01.01.2.01.0004</t>
  </si>
  <si>
    <t xml:space="preserve"> 7.01.01.2.01.0005</t>
  </si>
  <si>
    <t xml:space="preserve"> 7.01.01.2.01.0006</t>
  </si>
  <si>
    <t>Jumlah Dokumen RKASKPD dan Laporan Hasil
Koordinasi Penyusunan
Dokumen RKA-SKPD</t>
  </si>
  <si>
    <t>Jumlah Dokumen
Perubahan RKA-SKPD dan
Laporan Hasil Koordinasi
Penyusunan Dokumen
Perubahan RKA-SKPD</t>
  </si>
  <si>
    <t>Jumlah Dokumen DPASKPD dan Laporan Hasil
Koordinasi Penyusunan
Dokumen DPA-SKPD</t>
  </si>
  <si>
    <t>Jumlah Dokumen
Perubahan DPA-SKPD
dan Laporan Hasil
Koordinasi Penyusunan
Dokumen Perubahan
DPA-SKPD</t>
  </si>
  <si>
    <t>Jumlah Laporan Capaian
Kinerja dan Ikhtisar
Realisasi Kinerja SKPD
dan Laporan Hasil
Koordinasi Penyusunan
Laporan Capaian Kinerja
dan Ikhtisar Realisasi
Kinerja SKPD</t>
  </si>
  <si>
    <t>7.01.01.2.02</t>
  </si>
  <si>
    <t>7.01.01.2.02.0001</t>
  </si>
  <si>
    <t>7.01.01.2.02.0005</t>
  </si>
  <si>
    <t>Jumlah Orang yang
Menerima Gaji dan
Tunjangan ASN</t>
  </si>
  <si>
    <t>Jumlah Laporan
Keuangan Akhir Tahun
SKPD dan Laporan Hasil
Koordinasi Penyusunan
Laporan Keuangan Akhir
Tahun SKPD</t>
  </si>
  <si>
    <t>7.01.01.2.06</t>
  </si>
  <si>
    <t>7.01.01.2.06.0002</t>
  </si>
  <si>
    <t xml:space="preserve">7.01.01.2.06.0004 </t>
  </si>
  <si>
    <t>7.01.01.2.06.0005</t>
  </si>
  <si>
    <t>7.01.01.2.06.0006</t>
  </si>
  <si>
    <t>7.01.01.2.06.0009</t>
  </si>
  <si>
    <t>7.01.01.2.06.0011</t>
  </si>
  <si>
    <t xml:space="preserve">Dukungan Pelaksanaan Sistem Pemerintahan
Berbasis Elektronik pada SKPD </t>
  </si>
  <si>
    <t>Jumlah Dokumen
Dukungan Pelaksanaan
Sistem Pemerintahan
Berbasis Elektronik pada
SKPD</t>
  </si>
  <si>
    <t>Jumlah Laporan
Penyelenggaraan Rapat
Koordinasi dan Konsultasi
SKPD</t>
  </si>
  <si>
    <t>Jumlah Dokumen Bahan
Bacaan dan Peraturan
Perundang-Undangan
yang Disediakan</t>
  </si>
  <si>
    <t>Jumlah Paket Barang
Cetakan dan
Penggandaan yang
Disediakan</t>
  </si>
  <si>
    <t>Jumlah Paket Bahan
Logistik Kantor yang
Disediakan</t>
  </si>
  <si>
    <t>Jumlah Paket Peralatan
dan Perlengkapan Kantor
yang Disediakan</t>
  </si>
  <si>
    <t>Jumlah Laporan
Penyediaan Jasa
Komunikasi, Sumber
Daya Air dan Listrik yang
Disediakan</t>
  </si>
  <si>
    <t>Jumlah Laporan
Penyediaan Jasa
Peralatan dan
Perlengkapan Kantor
yang Disediakan</t>
  </si>
  <si>
    <t>Jumlah Laporan
Penyediaan Jasa
Pelayanan Umum Kantor
yang Disediakan</t>
  </si>
  <si>
    <t>7.01.01.2.08</t>
  </si>
  <si>
    <t>7.01.01.2.08.0002</t>
  </si>
  <si>
    <t>7.01.01.2.08.0003</t>
  </si>
  <si>
    <t xml:space="preserve">7.01.01.2.08.0004 </t>
  </si>
  <si>
    <t>7.01.01.2.09</t>
  </si>
  <si>
    <t>7.01.01.2.09.0001</t>
  </si>
  <si>
    <t>7.01.01.2.09.0009</t>
  </si>
  <si>
    <t>7.01.01.2.09.0011</t>
  </si>
  <si>
    <t>Jumlah Kendaraan
Perorangan Dinas atau
Kendaraan Dinas Jabatan
yang Dipelihara dan
dibayarkan Pajaknya</t>
  </si>
  <si>
    <t>Jumlah Gedung Kantor
dan Bangunan Lainnya
yang
Dipelihara/Direhabilitasi</t>
  </si>
  <si>
    <t>Jumlah Sarana dan
Prasarana Pendukung
Gedung Kantor atau
Bangunan Lainnya yang
Dipelihara/Direhabilitasi</t>
  </si>
  <si>
    <t>7.01.02</t>
  </si>
  <si>
    <t>7.01.02.2.02</t>
  </si>
  <si>
    <t>Jumlah Laporan
Peningkatan Efektifitas
Pelaksanaan Pelayanan
kepada Masyarakat di
Wilayah Kecamatan</t>
  </si>
  <si>
    <t>7.01.03</t>
  </si>
  <si>
    <t>7.01.02.2.02.0003</t>
  </si>
  <si>
    <t>7.01.03.2.01</t>
  </si>
  <si>
    <t>7.01.03.2.03</t>
  </si>
  <si>
    <t xml:space="preserve">7.01.03.2.03.0001 </t>
  </si>
  <si>
    <t>7.01.03.2.03.0002</t>
  </si>
  <si>
    <t>7.01.03.2.03.0004</t>
  </si>
  <si>
    <t>Jumlah Lembaga
Kemasyarakatan yang
Diselenggarakan</t>
  </si>
  <si>
    <t>Jumlah Lembaga
Kemasyarakatan yang
Ditingkatkan
Kapasitasnya</t>
  </si>
  <si>
    <t>Jumlah Laporan Fasilitasi
Pengembangan Usaha
Ekonomi Masyarakat</t>
  </si>
  <si>
    <t>7.01.04</t>
  </si>
  <si>
    <t>7.01.04.2.02</t>
  </si>
  <si>
    <t>7.01.04.2.02.0001</t>
  </si>
  <si>
    <t>Jumlah Laporan
Koordinasi/Sinergi
dengan Perangkat
Daerah yang Tugas dan
Fungsinya di Bidang
Penegakan Peraturan
Perundang-Undangan
dan/atau Kepolisian
Negara Republik
Indonesia</t>
  </si>
  <si>
    <t>7.01.05</t>
  </si>
  <si>
    <t>7.01.05.2.01</t>
  </si>
  <si>
    <t xml:space="preserve"> 7.01.05.2.01.0002</t>
  </si>
  <si>
    <t>7.01.06</t>
  </si>
  <si>
    <t>7.01.06.2.01</t>
  </si>
  <si>
    <t>7.01.06.2.01.0003</t>
  </si>
  <si>
    <t>Jumlah Dokumen yang
Difasilitasi dalam rangka
Pengelolaan Keuangan
Desa dan Pendayagunaan
Aset Desa</t>
  </si>
  <si>
    <t>Jumlah Orang yang
Mengikuti Fasilitasi,
Koordinasi dan
Pembinaan (Bimtek,
Sosialisasi, Konsultasi)
Wawasan Kebangsaan
dan Ketahanan Nasiona</t>
  </si>
  <si>
    <t>7.01.03.2.01.0001</t>
  </si>
  <si>
    <t>Jumlah Lembaga
Kemasyarakatan yang
Berpartisipasi dalam
Forum Musyawarah
Perencanaan
Pembangunan di
Kelurahan</t>
  </si>
  <si>
    <t>Sangat Rendah</t>
  </si>
  <si>
    <t>Realisasi Capaian Kinerja Renstra Perangkat Daerah s.d Renja Tahun Lalu (2024)</t>
  </si>
  <si>
    <t>Target Kinerja dan Anggaran Renja Perangkat Daerah Tahun Berjalan yang di evaluasi (2025)</t>
  </si>
  <si>
    <t>Realisasi Kinerja dan Anggaran Renstra Perangkat Daerah s.d Tahun 2025</t>
  </si>
  <si>
    <t>Tingkat Capaian Kinerja dan Realisasi Anggaran Renja PD Tahun 2025
(%)</t>
  </si>
  <si>
    <t>Realisasi Capaian Kinerja dan Anggaran Renja Perangkat Daerah  yang dievaluasi (2025)</t>
  </si>
  <si>
    <t>1, Meningkatnya Kwalitas Pelayanan Publik di Kecamatan</t>
  </si>
  <si>
    <t>Target Kinerja dan Pergeseran Anggaran Renja Perangkat Daerah Tahun Belanja yang di Evaluasi (2025)</t>
  </si>
  <si>
    <t>Periode Pelaksanaan : Triwulan II Tahun 2025</t>
  </si>
  <si>
    <t>Gresik,      Juli  2025</t>
  </si>
  <si>
    <t>Balongpanggang,      Juli 2025</t>
  </si>
  <si>
    <t>NUR SALIM, SH., MM</t>
  </si>
  <si>
    <t>Pembina</t>
  </si>
  <si>
    <t>NIP. 19710814 199203 1 003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</si>
</sst>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43" formatCode="_-* #,##0.00_-;\-* #,##0.00_-;_-* &quot;-&quot;??_-;_-@_-"/>
    <numFmt numFmtId="164" formatCode="_-* #,##0.00_-;\-* #,##0.00_-;_-* &quot;-&quot;_-;_-@_-"/>
  </numFmts>
  <fonts count="18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ajor"/>
    </font>
    <font>
      <sz val="10"/>
      <name val="Arial"/>
      <family val="2"/>
      <scheme val="major"/>
    </font>
    <font>
      <sz val="10"/>
      <color rgb="FFFF9900"/>
      <name val="Arial"/>
      <family val="2"/>
      <scheme val="major"/>
    </font>
    <font>
      <i/>
      <sz val="10"/>
      <color theme="1"/>
      <name val="Arial"/>
      <family val="2"/>
      <scheme val="major"/>
    </font>
    <font>
      <sz val="10"/>
      <color indexed="8"/>
      <name val="Arial"/>
      <family val="2"/>
      <scheme val="major"/>
    </font>
    <font>
      <b/>
      <sz val="10"/>
      <color theme="1"/>
      <name val="Arial"/>
      <family val="2"/>
      <scheme val="major"/>
    </font>
    <font>
      <b/>
      <sz val="10"/>
      <name val="Arial"/>
      <family val="2"/>
      <scheme val="major"/>
    </font>
    <font>
      <sz val="10"/>
      <color rgb="FF000000"/>
      <name val="Arial"/>
      <family val="2"/>
      <scheme val="major"/>
    </font>
    <font>
      <b/>
      <u val="singleAccounting"/>
      <sz val="10"/>
      <color rgb="FF000000"/>
      <name val="Arial"/>
      <family val="2"/>
      <scheme val="major"/>
    </font>
    <font>
      <b/>
      <u val="singleAccounting"/>
      <sz val="10"/>
      <color theme="1"/>
      <name val="Arial"/>
      <family val="2"/>
      <scheme val="major"/>
    </font>
    <font>
      <sz val="10"/>
      <color rgb="FF000000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rgb="FF4A86E8"/>
        <bgColor rgb="FF4A86E8"/>
      </patternFill>
    </fill>
    <fill>
      <patternFill patternType="solid">
        <fgColor rgb="FFEAD1DC"/>
        <bgColor rgb="FFEAD1DC"/>
      </patternFill>
    </fill>
    <fill>
      <patternFill patternType="solid">
        <fgColor rgb="FFB6D7A8"/>
        <bgColor rgb="FFB6D7A8"/>
      </patternFill>
    </fill>
    <fill>
      <patternFill patternType="solid">
        <fgColor theme="1"/>
        <bgColor theme="1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5" fillId="0" borderId="23"/>
    <xf numFmtId="41" fontId="6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409">
    <xf numFmtId="0" fontId="0" fillId="0" borderId="0" xfId="0" applyFont="1" applyAlignment="1"/>
    <xf numFmtId="0" fontId="2" fillId="0" borderId="0" xfId="0" applyFont="1"/>
    <xf numFmtId="0" fontId="3" fillId="0" borderId="0" xfId="0" applyFont="1"/>
    <xf numFmtId="0" fontId="0" fillId="0" borderId="0" xfId="0" applyFont="1" applyAlignment="1"/>
    <xf numFmtId="0" fontId="0" fillId="0" borderId="0" xfId="0" applyFont="1" applyAlignment="1">
      <alignment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 wrapText="1"/>
    </xf>
    <xf numFmtId="41" fontId="0" fillId="0" borderId="0" xfId="2" applyFont="1" applyAlignment="1"/>
    <xf numFmtId="0" fontId="0" fillId="0" borderId="0" xfId="0" applyFont="1" applyAlignment="1"/>
    <xf numFmtId="1" fontId="0" fillId="0" borderId="0" xfId="2" applyNumberFormat="1" applyFont="1" applyAlignment="1">
      <alignment horizontal="center" vertical="center"/>
    </xf>
    <xf numFmtId="1" fontId="0" fillId="0" borderId="0" xfId="2" applyNumberFormat="1" applyFont="1" applyAlignment="1">
      <alignment horizontal="center"/>
    </xf>
    <xf numFmtId="164" fontId="0" fillId="0" borderId="0" xfId="2" applyNumberFormat="1" applyFont="1" applyAlignment="1"/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1" fontId="0" fillId="0" borderId="0" xfId="2" applyNumberFormat="1" applyFont="1" applyAlignment="1"/>
    <xf numFmtId="0" fontId="0" fillId="0" borderId="0" xfId="0" applyFont="1" applyAlignment="1"/>
    <xf numFmtId="0" fontId="7" fillId="2" borderId="14" xfId="0" applyFont="1" applyFill="1" applyBorder="1" applyAlignment="1">
      <alignment horizontal="center" vertical="center"/>
    </xf>
    <xf numFmtId="41" fontId="7" fillId="2" borderId="14" xfId="2" applyFont="1" applyFill="1" applyBorder="1" applyAlignment="1">
      <alignment horizontal="center" vertical="center"/>
    </xf>
    <xf numFmtId="1" fontId="7" fillId="2" borderId="14" xfId="2" applyNumberFormat="1" applyFont="1" applyFill="1" applyBorder="1" applyAlignment="1">
      <alignment horizontal="center" vertical="center"/>
    </xf>
    <xf numFmtId="41" fontId="7" fillId="2" borderId="14" xfId="2" applyFont="1" applyFill="1" applyBorder="1" applyAlignment="1">
      <alignment horizontal="center"/>
    </xf>
    <xf numFmtId="164" fontId="7" fillId="2" borderId="14" xfId="2" applyNumberFormat="1" applyFont="1" applyFill="1" applyBorder="1" applyAlignment="1">
      <alignment horizontal="center"/>
    </xf>
    <xf numFmtId="41" fontId="7" fillId="2" borderId="14" xfId="2" applyNumberFormat="1" applyFont="1" applyFill="1" applyBorder="1" applyAlignment="1">
      <alignment horizontal="center"/>
    </xf>
    <xf numFmtId="0" fontId="7" fillId="2" borderId="15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left" vertical="center"/>
    </xf>
    <xf numFmtId="0" fontId="9" fillId="2" borderId="14" xfId="0" applyFont="1" applyFill="1" applyBorder="1"/>
    <xf numFmtId="0" fontId="9" fillId="2" borderId="14" xfId="0" applyFont="1" applyFill="1" applyBorder="1" applyAlignment="1">
      <alignment wrapText="1"/>
    </xf>
    <xf numFmtId="0" fontId="9" fillId="2" borderId="14" xfId="0" applyFont="1" applyFill="1" applyBorder="1" applyAlignment="1">
      <alignment horizontal="center" vertical="center" wrapText="1"/>
    </xf>
    <xf numFmtId="41" fontId="9" fillId="2" borderId="14" xfId="2" applyFont="1" applyFill="1" applyBorder="1"/>
    <xf numFmtId="1" fontId="9" fillId="2" borderId="14" xfId="2" applyNumberFormat="1" applyFont="1" applyFill="1" applyBorder="1" applyAlignment="1">
      <alignment horizontal="center" vertical="center"/>
    </xf>
    <xf numFmtId="1" fontId="9" fillId="2" borderId="14" xfId="2" applyNumberFormat="1" applyFont="1" applyFill="1" applyBorder="1" applyAlignment="1">
      <alignment horizontal="center"/>
    </xf>
    <xf numFmtId="164" fontId="9" fillId="2" borderId="14" xfId="2" applyNumberFormat="1" applyFont="1" applyFill="1" applyBorder="1"/>
    <xf numFmtId="41" fontId="9" fillId="2" borderId="14" xfId="2" applyNumberFormat="1" applyFont="1" applyFill="1" applyBorder="1"/>
    <xf numFmtId="0" fontId="7" fillId="3" borderId="14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left" vertical="center"/>
    </xf>
    <xf numFmtId="0" fontId="7" fillId="3" borderId="14" xfId="0" applyFont="1" applyFill="1" applyBorder="1"/>
    <xf numFmtId="0" fontId="10" fillId="3" borderId="14" xfId="0" applyFont="1" applyFill="1" applyBorder="1" applyAlignment="1">
      <alignment wrapText="1"/>
    </xf>
    <xf numFmtId="0" fontId="7" fillId="3" borderId="14" xfId="0" applyFont="1" applyFill="1" applyBorder="1" applyAlignment="1">
      <alignment horizontal="center" vertical="center" wrapText="1"/>
    </xf>
    <xf numFmtId="41" fontId="7" fillId="3" borderId="14" xfId="2" applyFont="1" applyFill="1" applyBorder="1"/>
    <xf numFmtId="1" fontId="7" fillId="3" borderId="14" xfId="2" applyNumberFormat="1" applyFont="1" applyFill="1" applyBorder="1" applyAlignment="1">
      <alignment horizontal="center" vertical="center"/>
    </xf>
    <xf numFmtId="1" fontId="7" fillId="3" borderId="14" xfId="2" applyNumberFormat="1" applyFont="1" applyFill="1" applyBorder="1" applyAlignment="1">
      <alignment horizontal="center"/>
    </xf>
    <xf numFmtId="164" fontId="7" fillId="3" borderId="14" xfId="2" applyNumberFormat="1" applyFont="1" applyFill="1" applyBorder="1"/>
    <xf numFmtId="41" fontId="7" fillId="3" borderId="14" xfId="2" applyNumberFormat="1" applyFont="1" applyFill="1" applyBorder="1"/>
    <xf numFmtId="0" fontId="7" fillId="4" borderId="14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left" vertical="center"/>
    </xf>
    <xf numFmtId="0" fontId="7" fillId="4" borderId="14" xfId="0" applyFont="1" applyFill="1" applyBorder="1"/>
    <xf numFmtId="0" fontId="10" fillId="4" borderId="14" xfId="0" applyFont="1" applyFill="1" applyBorder="1" applyAlignment="1">
      <alignment wrapText="1"/>
    </xf>
    <xf numFmtId="0" fontId="7" fillId="4" borderId="14" xfId="0" applyFont="1" applyFill="1" applyBorder="1" applyAlignment="1">
      <alignment horizontal="center" vertical="center" wrapText="1"/>
    </xf>
    <xf numFmtId="41" fontId="7" fillId="4" borderId="14" xfId="2" applyFont="1" applyFill="1" applyBorder="1"/>
    <xf numFmtId="1" fontId="7" fillId="4" borderId="14" xfId="2" applyNumberFormat="1" applyFont="1" applyFill="1" applyBorder="1" applyAlignment="1">
      <alignment horizontal="center" vertical="center"/>
    </xf>
    <xf numFmtId="1" fontId="7" fillId="4" borderId="14" xfId="2" applyNumberFormat="1" applyFont="1" applyFill="1" applyBorder="1" applyAlignment="1">
      <alignment horizontal="center"/>
    </xf>
    <xf numFmtId="41" fontId="7" fillId="4" borderId="14" xfId="2" applyNumberFormat="1" applyFont="1" applyFill="1" applyBorder="1"/>
    <xf numFmtId="0" fontId="7" fillId="11" borderId="14" xfId="0" applyFont="1" applyFill="1" applyBorder="1" applyAlignment="1">
      <alignment horizontal="center" vertical="center"/>
    </xf>
    <xf numFmtId="0" fontId="11" fillId="11" borderId="26" xfId="0" quotePrefix="1" applyFont="1" applyFill="1" applyBorder="1" applyAlignment="1">
      <alignment horizontal="left" vertical="top"/>
    </xf>
    <xf numFmtId="0" fontId="8" fillId="11" borderId="26" xfId="0" applyFont="1" applyFill="1" applyBorder="1" applyAlignment="1">
      <alignment horizontal="left" vertical="top" wrapText="1"/>
    </xf>
    <xf numFmtId="0" fontId="12" fillId="11" borderId="26" xfId="1" applyFont="1" applyFill="1" applyBorder="1" applyAlignment="1">
      <alignment horizontal="left" vertical="top" wrapText="1"/>
    </xf>
    <xf numFmtId="0" fontId="13" fillId="11" borderId="26" xfId="0" applyNumberFormat="1" applyFont="1" applyFill="1" applyBorder="1" applyAlignment="1">
      <alignment horizontal="left" vertical="top" wrapText="1"/>
    </xf>
    <xf numFmtId="0" fontId="7" fillId="11" borderId="14" xfId="0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left" vertical="center"/>
    </xf>
    <xf numFmtId="41" fontId="7" fillId="11" borderId="14" xfId="2" applyFont="1" applyFill="1" applyBorder="1" applyAlignment="1">
      <alignment horizontal="left" vertical="center"/>
    </xf>
    <xf numFmtId="1" fontId="7" fillId="11" borderId="14" xfId="2" applyNumberFormat="1" applyFont="1" applyFill="1" applyBorder="1" applyAlignment="1">
      <alignment horizontal="center" vertical="center"/>
    </xf>
    <xf numFmtId="164" fontId="7" fillId="11" borderId="14" xfId="2" applyNumberFormat="1" applyFont="1" applyFill="1" applyBorder="1" applyAlignment="1">
      <alignment horizontal="left" vertical="center"/>
    </xf>
    <xf numFmtId="41" fontId="7" fillId="11" borderId="14" xfId="2" applyNumberFormat="1" applyFont="1" applyFill="1" applyBorder="1" applyAlignment="1">
      <alignment horizontal="left" vertical="center"/>
    </xf>
    <xf numFmtId="0" fontId="7" fillId="11" borderId="14" xfId="2" applyNumberFormat="1" applyFont="1" applyFill="1" applyBorder="1" applyAlignment="1">
      <alignment horizontal="left" vertical="center"/>
    </xf>
    <xf numFmtId="0" fontId="12" fillId="11" borderId="14" xfId="0" applyFont="1" applyFill="1" applyBorder="1" applyAlignment="1">
      <alignment horizontal="center" vertical="center"/>
    </xf>
    <xf numFmtId="0" fontId="7" fillId="11" borderId="14" xfId="0" applyFont="1" applyFill="1" applyBorder="1"/>
    <xf numFmtId="0" fontId="7" fillId="9" borderId="14" xfId="0" applyFont="1" applyFill="1" applyBorder="1" applyAlignment="1">
      <alignment horizontal="center" vertical="center"/>
    </xf>
    <xf numFmtId="0" fontId="11" fillId="9" borderId="26" xfId="0" quotePrefix="1" applyFont="1" applyFill="1" applyBorder="1" applyAlignment="1">
      <alignment horizontal="left" vertical="center"/>
    </xf>
    <xf numFmtId="0" fontId="7" fillId="9" borderId="14" xfId="0" applyFont="1" applyFill="1" applyBorder="1" applyAlignment="1">
      <alignment horizontal="left" vertical="center"/>
    </xf>
    <xf numFmtId="0" fontId="12" fillId="9" borderId="26" xfId="1" applyFont="1" applyFill="1" applyBorder="1" applyAlignment="1">
      <alignment horizontal="left" vertical="top" wrapText="1"/>
    </xf>
    <xf numFmtId="0" fontId="12" fillId="9" borderId="14" xfId="0" applyFont="1" applyFill="1" applyBorder="1" applyAlignment="1">
      <alignment vertical="top" wrapText="1"/>
    </xf>
    <xf numFmtId="0" fontId="7" fillId="9" borderId="14" xfId="0" applyFont="1" applyFill="1" applyBorder="1" applyAlignment="1">
      <alignment horizontal="center" vertical="center" wrapText="1"/>
    </xf>
    <xf numFmtId="1" fontId="7" fillId="9" borderId="14" xfId="2" applyNumberFormat="1" applyFont="1" applyFill="1" applyBorder="1" applyAlignment="1">
      <alignment horizontal="center" vertical="center"/>
    </xf>
    <xf numFmtId="41" fontId="7" fillId="9" borderId="14" xfId="2" applyFont="1" applyFill="1" applyBorder="1" applyAlignment="1">
      <alignment horizontal="left" vertical="center"/>
    </xf>
    <xf numFmtId="164" fontId="7" fillId="9" borderId="14" xfId="2" applyNumberFormat="1" applyFont="1" applyFill="1" applyBorder="1" applyAlignment="1">
      <alignment horizontal="left" vertical="center"/>
    </xf>
    <xf numFmtId="41" fontId="7" fillId="9" borderId="14" xfId="2" applyNumberFormat="1" applyFont="1" applyFill="1" applyBorder="1" applyAlignment="1">
      <alignment horizontal="left" vertical="center"/>
    </xf>
    <xf numFmtId="0" fontId="12" fillId="9" borderId="14" xfId="0" applyFont="1" applyFill="1" applyBorder="1" applyAlignment="1">
      <alignment horizontal="center" vertical="center"/>
    </xf>
    <xf numFmtId="0" fontId="7" fillId="9" borderId="14" xfId="0" applyFont="1" applyFill="1" applyBorder="1"/>
    <xf numFmtId="0" fontId="7" fillId="10" borderId="14" xfId="0" applyFont="1" applyFill="1" applyBorder="1" applyAlignment="1">
      <alignment horizontal="center" vertical="center"/>
    </xf>
    <xf numFmtId="0" fontId="11" fillId="10" borderId="26" xfId="0" quotePrefix="1" applyFont="1" applyFill="1" applyBorder="1" applyAlignment="1">
      <alignment horizontal="left" vertical="center"/>
    </xf>
    <xf numFmtId="0" fontId="7" fillId="10" borderId="14" xfId="0" applyFont="1" applyFill="1" applyBorder="1" applyAlignment="1">
      <alignment horizontal="left" vertical="center"/>
    </xf>
    <xf numFmtId="0" fontId="7" fillId="10" borderId="26" xfId="0" applyFont="1" applyFill="1" applyBorder="1" applyAlignment="1">
      <alignment horizontal="left" vertical="center" wrapText="1"/>
    </xf>
    <xf numFmtId="0" fontId="7" fillId="10" borderId="14" xfId="0" applyFont="1" applyFill="1" applyBorder="1" applyAlignment="1">
      <alignment wrapText="1"/>
    </xf>
    <xf numFmtId="0" fontId="7" fillId="10" borderId="14" xfId="0" applyFont="1" applyFill="1" applyBorder="1" applyAlignment="1">
      <alignment horizontal="center" vertical="center" wrapText="1"/>
    </xf>
    <xf numFmtId="1" fontId="7" fillId="0" borderId="14" xfId="2" applyNumberFormat="1" applyFont="1" applyBorder="1" applyAlignment="1">
      <alignment horizontal="center" vertical="center"/>
    </xf>
    <xf numFmtId="41" fontId="7" fillId="0" borderId="14" xfId="2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0" fontId="7" fillId="0" borderId="14" xfId="2" applyNumberFormat="1" applyFont="1" applyBorder="1" applyAlignment="1">
      <alignment horizontal="left" vertical="center"/>
    </xf>
    <xf numFmtId="164" fontId="7" fillId="0" borderId="14" xfId="2" applyNumberFormat="1" applyFont="1" applyBorder="1" applyAlignment="1">
      <alignment horizontal="left" vertical="center"/>
    </xf>
    <xf numFmtId="41" fontId="7" fillId="0" borderId="14" xfId="2" applyNumberFormat="1" applyFont="1" applyBorder="1" applyAlignment="1">
      <alignment horizontal="left" vertical="center"/>
    </xf>
    <xf numFmtId="0" fontId="7" fillId="0" borderId="14" xfId="0" applyFont="1" applyBorder="1"/>
    <xf numFmtId="0" fontId="7" fillId="10" borderId="27" xfId="0" applyFont="1" applyFill="1" applyBorder="1" applyAlignment="1">
      <alignment horizontal="left" vertical="center" wrapText="1"/>
    </xf>
    <xf numFmtId="0" fontId="7" fillId="9" borderId="14" xfId="0" quotePrefix="1" applyFont="1" applyFill="1" applyBorder="1" applyAlignment="1">
      <alignment horizontal="left" vertical="center"/>
    </xf>
    <xf numFmtId="0" fontId="12" fillId="9" borderId="26" xfId="0" applyFont="1" applyFill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 wrapText="1"/>
    </xf>
    <xf numFmtId="0" fontId="7" fillId="0" borderId="14" xfId="0" applyFont="1" applyBorder="1" applyAlignment="1">
      <alignment wrapText="1"/>
    </xf>
    <xf numFmtId="0" fontId="7" fillId="0" borderId="14" xfId="0" applyFont="1" applyBorder="1" applyAlignment="1">
      <alignment horizontal="center" vertical="center" wrapText="1"/>
    </xf>
    <xf numFmtId="164" fontId="7" fillId="0" borderId="14" xfId="2" applyNumberFormat="1" applyFont="1" applyBorder="1" applyAlignment="1">
      <alignment horizontal="center" vertical="center"/>
    </xf>
    <xf numFmtId="0" fontId="11" fillId="10" borderId="23" xfId="0" quotePrefix="1" applyFont="1" applyFill="1" applyBorder="1" applyAlignment="1">
      <alignment horizontal="left" vertical="center"/>
    </xf>
    <xf numFmtId="0" fontId="14" fillId="0" borderId="26" xfId="0" applyFont="1" applyBorder="1" applyAlignment="1">
      <alignment vertical="center" wrapText="1"/>
    </xf>
    <xf numFmtId="0" fontId="7" fillId="0" borderId="15" xfId="0" applyFont="1" applyBorder="1" applyAlignment="1">
      <alignment horizontal="left" vertical="center"/>
    </xf>
    <xf numFmtId="0" fontId="7" fillId="0" borderId="26" xfId="0" applyFont="1" applyBorder="1" applyAlignment="1">
      <alignment horizontal="center" vertical="center" wrapText="1"/>
    </xf>
    <xf numFmtId="1" fontId="7" fillId="0" borderId="4" xfId="2" applyNumberFormat="1" applyFont="1" applyBorder="1" applyAlignment="1">
      <alignment horizontal="center" vertical="center"/>
    </xf>
    <xf numFmtId="41" fontId="7" fillId="0" borderId="20" xfId="2" applyFont="1" applyBorder="1" applyAlignment="1">
      <alignment horizontal="left" vertical="center"/>
    </xf>
    <xf numFmtId="0" fontId="7" fillId="0" borderId="20" xfId="0" applyFont="1" applyBorder="1" applyAlignment="1">
      <alignment horizontal="center" vertical="center"/>
    </xf>
    <xf numFmtId="1" fontId="7" fillId="0" borderId="20" xfId="2" applyNumberFormat="1" applyFont="1" applyBorder="1" applyAlignment="1">
      <alignment horizontal="center" vertical="center"/>
    </xf>
    <xf numFmtId="0" fontId="7" fillId="0" borderId="20" xfId="2" applyNumberFormat="1" applyFont="1" applyBorder="1" applyAlignment="1">
      <alignment horizontal="left" vertical="center"/>
    </xf>
    <xf numFmtId="164" fontId="7" fillId="0" borderId="20" xfId="2" applyNumberFormat="1" applyFont="1" applyBorder="1" applyAlignment="1">
      <alignment horizontal="left" vertical="center"/>
    </xf>
    <xf numFmtId="41" fontId="7" fillId="0" borderId="20" xfId="2" applyNumberFormat="1" applyFont="1" applyBorder="1" applyAlignment="1">
      <alignment horizontal="left" vertical="center"/>
    </xf>
    <xf numFmtId="0" fontId="7" fillId="0" borderId="20" xfId="0" applyFont="1" applyBorder="1"/>
    <xf numFmtId="0" fontId="7" fillId="5" borderId="15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left" vertical="center" wrapText="1"/>
    </xf>
    <xf numFmtId="0" fontId="7" fillId="5" borderId="22" xfId="0" applyFont="1" applyFill="1" applyBorder="1"/>
    <xf numFmtId="0" fontId="7" fillId="5" borderId="22" xfId="0" applyFont="1" applyFill="1" applyBorder="1" applyAlignment="1">
      <alignment horizontal="center" vertical="center" wrapText="1"/>
    </xf>
    <xf numFmtId="1" fontId="7" fillId="5" borderId="22" xfId="2" applyNumberFormat="1" applyFont="1" applyFill="1" applyBorder="1" applyAlignment="1">
      <alignment horizontal="center" vertical="center"/>
    </xf>
    <xf numFmtId="41" fontId="7" fillId="5" borderId="22" xfId="2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center" vertical="center"/>
    </xf>
    <xf numFmtId="164" fontId="7" fillId="5" borderId="26" xfId="2" applyNumberFormat="1" applyFont="1" applyFill="1" applyBorder="1" applyAlignment="1">
      <alignment vertical="top"/>
    </xf>
    <xf numFmtId="0" fontId="7" fillId="5" borderId="16" xfId="0" applyFont="1" applyFill="1" applyBorder="1" applyAlignment="1">
      <alignment horizontal="left" vertical="center" wrapText="1"/>
    </xf>
    <xf numFmtId="0" fontId="7" fillId="5" borderId="16" xfId="0" applyFont="1" applyFill="1" applyBorder="1"/>
    <xf numFmtId="0" fontId="7" fillId="5" borderId="16" xfId="0" applyFont="1" applyFill="1" applyBorder="1" applyAlignment="1">
      <alignment horizontal="center" vertical="center" wrapText="1"/>
    </xf>
    <xf numFmtId="1" fontId="7" fillId="5" borderId="16" xfId="2" applyNumberFormat="1" applyFont="1" applyFill="1" applyBorder="1" applyAlignment="1">
      <alignment horizontal="center" vertical="center"/>
    </xf>
    <xf numFmtId="41" fontId="7" fillId="5" borderId="16" xfId="2" applyFont="1" applyFill="1" applyBorder="1" applyAlignment="1">
      <alignment horizontal="left" vertical="center"/>
    </xf>
    <xf numFmtId="0" fontId="7" fillId="5" borderId="16" xfId="0" applyFont="1" applyFill="1" applyBorder="1" applyAlignment="1">
      <alignment horizontal="center" vertical="center"/>
    </xf>
    <xf numFmtId="41" fontId="7" fillId="5" borderId="14" xfId="2" applyFont="1" applyFill="1" applyBorder="1" applyAlignment="1">
      <alignment horizontal="left" vertical="center"/>
    </xf>
    <xf numFmtId="41" fontId="7" fillId="5" borderId="17" xfId="2" applyNumberFormat="1" applyFont="1" applyFill="1" applyBorder="1" applyAlignment="1">
      <alignment horizontal="left" vertical="center"/>
    </xf>
    <xf numFmtId="41" fontId="7" fillId="5" borderId="14" xfId="2" applyNumberFormat="1" applyFont="1" applyFill="1" applyBorder="1" applyAlignment="1">
      <alignment horizontal="left" vertical="center"/>
    </xf>
    <xf numFmtId="0" fontId="7" fillId="5" borderId="14" xfId="0" applyFont="1" applyFill="1" applyBorder="1" applyAlignment="1">
      <alignment horizontal="center" vertical="center"/>
    </xf>
    <xf numFmtId="0" fontId="7" fillId="5" borderId="14" xfId="0" applyFont="1" applyFill="1" applyBorder="1"/>
    <xf numFmtId="0" fontId="7" fillId="11" borderId="26" xfId="0" quotePrefix="1" applyFont="1" applyFill="1" applyBorder="1" applyAlignment="1">
      <alignment horizontal="left" vertical="center"/>
    </xf>
    <xf numFmtId="0" fontId="12" fillId="11" borderId="26" xfId="0" applyFont="1" applyFill="1" applyBorder="1" applyAlignment="1">
      <alignment horizontal="left" vertical="center" wrapText="1"/>
    </xf>
    <xf numFmtId="41" fontId="7" fillId="11" borderId="24" xfId="2" applyFont="1" applyFill="1" applyBorder="1" applyAlignment="1">
      <alignment horizontal="left" vertical="center"/>
    </xf>
    <xf numFmtId="164" fontId="7" fillId="11" borderId="24" xfId="2" applyNumberFormat="1" applyFont="1" applyFill="1" applyBorder="1" applyAlignment="1">
      <alignment horizontal="left" vertical="center"/>
    </xf>
    <xf numFmtId="0" fontId="13" fillId="9" borderId="27" xfId="0" applyFont="1" applyFill="1" applyBorder="1" applyAlignment="1">
      <alignment horizontal="left" vertical="center" wrapText="1"/>
    </xf>
    <xf numFmtId="0" fontId="7" fillId="9" borderId="20" xfId="0" applyFont="1" applyFill="1" applyBorder="1" applyAlignment="1">
      <alignment horizontal="center" vertical="center" wrapText="1"/>
    </xf>
    <xf numFmtId="1" fontId="7" fillId="9" borderId="20" xfId="2" applyNumberFormat="1" applyFont="1" applyFill="1" applyBorder="1" applyAlignment="1">
      <alignment horizontal="center" vertical="center"/>
    </xf>
    <xf numFmtId="41" fontId="7" fillId="9" borderId="20" xfId="2" applyFont="1" applyFill="1" applyBorder="1" applyAlignment="1">
      <alignment horizontal="left" vertical="center"/>
    </xf>
    <xf numFmtId="0" fontId="7" fillId="9" borderId="20" xfId="0" applyFont="1" applyFill="1" applyBorder="1" applyAlignment="1">
      <alignment horizontal="center" vertical="center"/>
    </xf>
    <xf numFmtId="0" fontId="7" fillId="9" borderId="14" xfId="2" applyNumberFormat="1" applyFont="1" applyFill="1" applyBorder="1" applyAlignment="1">
      <alignment horizontal="left" vertical="center"/>
    </xf>
    <xf numFmtId="0" fontId="7" fillId="10" borderId="15" xfId="0" applyFont="1" applyFill="1" applyBorder="1" applyAlignment="1">
      <alignment horizontal="left" vertical="center"/>
    </xf>
    <xf numFmtId="0" fontId="8" fillId="10" borderId="26" xfId="0" applyFont="1" applyFill="1" applyBorder="1" applyAlignment="1">
      <alignment horizontal="left" vertical="center" wrapText="1"/>
    </xf>
    <xf numFmtId="1" fontId="7" fillId="0" borderId="26" xfId="2" applyNumberFormat="1" applyFont="1" applyBorder="1" applyAlignment="1">
      <alignment horizontal="center" vertical="center"/>
    </xf>
    <xf numFmtId="41" fontId="7" fillId="0" borderId="26" xfId="2" applyFont="1" applyBorder="1" applyAlignment="1">
      <alignment horizontal="left" vertical="center"/>
    </xf>
    <xf numFmtId="0" fontId="7" fillId="0" borderId="26" xfId="0" applyFont="1" applyBorder="1" applyAlignment="1">
      <alignment horizontal="center" vertical="center"/>
    </xf>
    <xf numFmtId="164" fontId="7" fillId="5" borderId="14" xfId="2" applyNumberFormat="1" applyFont="1" applyFill="1" applyBorder="1" applyAlignment="1">
      <alignment horizontal="left" vertical="center"/>
    </xf>
    <xf numFmtId="0" fontId="11" fillId="11" borderId="26" xfId="0" quotePrefix="1" applyFont="1" applyFill="1" applyBorder="1" applyAlignment="1">
      <alignment horizontal="left" vertical="center"/>
    </xf>
    <xf numFmtId="1" fontId="14" fillId="0" borderId="0" xfId="2" applyNumberFormat="1" applyFont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8" fillId="10" borderId="27" xfId="0" applyFont="1" applyFill="1" applyBorder="1" applyAlignment="1">
      <alignment horizontal="left" vertical="center" wrapText="1"/>
    </xf>
    <xf numFmtId="0" fontId="7" fillId="0" borderId="20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left" vertical="center"/>
    </xf>
    <xf numFmtId="0" fontId="7" fillId="5" borderId="19" xfId="0" applyFont="1" applyFill="1" applyBorder="1" applyAlignment="1">
      <alignment horizontal="left" vertical="center" wrapText="1"/>
    </xf>
    <xf numFmtId="0" fontId="7" fillId="5" borderId="19" xfId="0" applyFont="1" applyFill="1" applyBorder="1"/>
    <xf numFmtId="0" fontId="7" fillId="5" borderId="19" xfId="0" applyFont="1" applyFill="1" applyBorder="1" applyAlignment="1">
      <alignment horizontal="center" vertical="center" wrapText="1"/>
    </xf>
    <xf numFmtId="1" fontId="7" fillId="5" borderId="19" xfId="2" applyNumberFormat="1" applyFont="1" applyFill="1" applyBorder="1" applyAlignment="1">
      <alignment horizontal="center" vertical="center"/>
    </xf>
    <xf numFmtId="41" fontId="7" fillId="5" borderId="19" xfId="2" applyFont="1" applyFill="1" applyBorder="1" applyAlignment="1">
      <alignment horizontal="left" vertical="center"/>
    </xf>
    <xf numFmtId="0" fontId="7" fillId="5" borderId="19" xfId="0" applyFont="1" applyFill="1" applyBorder="1" applyAlignment="1">
      <alignment horizontal="center" vertical="center"/>
    </xf>
    <xf numFmtId="164" fontId="7" fillId="5" borderId="26" xfId="2" applyNumberFormat="1" applyFont="1" applyFill="1" applyBorder="1" applyAlignment="1">
      <alignment horizontal="left" vertical="center"/>
    </xf>
    <xf numFmtId="41" fontId="7" fillId="5" borderId="26" xfId="2" applyNumberFormat="1" applyFont="1" applyFill="1" applyBorder="1" applyAlignment="1">
      <alignment horizontal="left" vertical="center"/>
    </xf>
    <xf numFmtId="41" fontId="7" fillId="5" borderId="26" xfId="2" applyFont="1" applyFill="1" applyBorder="1" applyAlignment="1">
      <alignment horizontal="left" vertical="center"/>
    </xf>
    <xf numFmtId="0" fontId="7" fillId="5" borderId="26" xfId="0" applyFont="1" applyFill="1" applyBorder="1" applyAlignment="1">
      <alignment horizontal="center" vertical="center"/>
    </xf>
    <xf numFmtId="0" fontId="7" fillId="5" borderId="26" xfId="0" applyFont="1" applyFill="1" applyBorder="1"/>
    <xf numFmtId="0" fontId="7" fillId="11" borderId="20" xfId="0" applyFont="1" applyFill="1" applyBorder="1" applyAlignment="1">
      <alignment horizontal="center" vertical="center"/>
    </xf>
    <xf numFmtId="0" fontId="7" fillId="11" borderId="20" xfId="0" applyFont="1" applyFill="1" applyBorder="1" applyAlignment="1">
      <alignment horizontal="left" vertical="center"/>
    </xf>
    <xf numFmtId="0" fontId="13" fillId="11" borderId="26" xfId="0" applyFont="1" applyFill="1" applyBorder="1" applyAlignment="1">
      <alignment horizontal="left" vertical="center" wrapText="1"/>
    </xf>
    <xf numFmtId="0" fontId="7" fillId="11" borderId="20" xfId="0" applyFont="1" applyFill="1" applyBorder="1" applyAlignment="1">
      <alignment horizontal="center" vertical="center" wrapText="1"/>
    </xf>
    <xf numFmtId="41" fontId="7" fillId="11" borderId="20" xfId="2" applyFont="1" applyFill="1" applyBorder="1" applyAlignment="1">
      <alignment horizontal="left" vertical="center"/>
    </xf>
    <xf numFmtId="1" fontId="7" fillId="11" borderId="20" xfId="2" applyNumberFormat="1" applyFont="1" applyFill="1" applyBorder="1" applyAlignment="1">
      <alignment horizontal="center" vertical="center"/>
    </xf>
    <xf numFmtId="41" fontId="7" fillId="11" borderId="26" xfId="2" applyFont="1" applyFill="1" applyBorder="1" applyAlignment="1">
      <alignment horizontal="left" vertical="center"/>
    </xf>
    <xf numFmtId="164" fontId="7" fillId="11" borderId="28" xfId="2" applyNumberFormat="1" applyFont="1" applyFill="1" applyBorder="1" applyAlignment="1">
      <alignment horizontal="left" vertical="center"/>
    </xf>
    <xf numFmtId="164" fontId="7" fillId="11" borderId="26" xfId="2" applyNumberFormat="1" applyFont="1" applyFill="1" applyBorder="1" applyAlignment="1">
      <alignment horizontal="left" vertical="center"/>
    </xf>
    <xf numFmtId="41" fontId="7" fillId="11" borderId="26" xfId="2" applyNumberFormat="1" applyFont="1" applyFill="1" applyBorder="1" applyAlignment="1">
      <alignment horizontal="left" vertical="center"/>
    </xf>
    <xf numFmtId="0" fontId="12" fillId="11" borderId="26" xfId="0" applyFont="1" applyFill="1" applyBorder="1" applyAlignment="1">
      <alignment horizontal="center" vertical="center"/>
    </xf>
    <xf numFmtId="0" fontId="7" fillId="11" borderId="26" xfId="0" applyFont="1" applyFill="1" applyBorder="1"/>
    <xf numFmtId="0" fontId="7" fillId="9" borderId="27" xfId="0" applyFont="1" applyFill="1" applyBorder="1" applyAlignment="1">
      <alignment horizontal="center" vertical="center"/>
    </xf>
    <xf numFmtId="0" fontId="7" fillId="9" borderId="27" xfId="0" quotePrefix="1" applyFont="1" applyFill="1" applyBorder="1" applyAlignment="1">
      <alignment horizontal="left" vertical="center"/>
    </xf>
    <xf numFmtId="0" fontId="7" fillId="9" borderId="27" xfId="0" applyFont="1" applyFill="1" applyBorder="1" applyAlignment="1">
      <alignment horizontal="left" vertical="center"/>
    </xf>
    <xf numFmtId="1" fontId="7" fillId="9" borderId="23" xfId="2" applyNumberFormat="1" applyFont="1" applyFill="1" applyBorder="1" applyAlignment="1">
      <alignment horizontal="center" vertical="center"/>
    </xf>
    <xf numFmtId="41" fontId="7" fillId="9" borderId="27" xfId="2" applyFont="1" applyFill="1" applyBorder="1" applyAlignment="1">
      <alignment horizontal="left" vertical="center"/>
    </xf>
    <xf numFmtId="1" fontId="7" fillId="9" borderId="27" xfId="2" applyNumberFormat="1" applyFont="1" applyFill="1" applyBorder="1" applyAlignment="1">
      <alignment horizontal="center" vertical="center"/>
    </xf>
    <xf numFmtId="41" fontId="7" fillId="9" borderId="23" xfId="2" applyFont="1" applyFill="1" applyBorder="1" applyAlignment="1">
      <alignment horizontal="left" vertical="center"/>
    </xf>
    <xf numFmtId="164" fontId="7" fillId="9" borderId="29" xfId="2" applyNumberFormat="1" applyFont="1" applyFill="1" applyBorder="1" applyAlignment="1">
      <alignment horizontal="left" vertical="center"/>
    </xf>
    <xf numFmtId="164" fontId="7" fillId="9" borderId="27" xfId="2" applyNumberFormat="1" applyFont="1" applyFill="1" applyBorder="1" applyAlignment="1">
      <alignment horizontal="left" vertical="center"/>
    </xf>
    <xf numFmtId="41" fontId="7" fillId="9" borderId="27" xfId="2" applyNumberFormat="1" applyFont="1" applyFill="1" applyBorder="1" applyAlignment="1">
      <alignment horizontal="left" vertical="center"/>
    </xf>
    <xf numFmtId="0" fontId="7" fillId="9" borderId="27" xfId="2" applyNumberFormat="1" applyFont="1" applyFill="1" applyBorder="1" applyAlignment="1">
      <alignment horizontal="left" vertical="center"/>
    </xf>
    <xf numFmtId="0" fontId="7" fillId="9" borderId="27" xfId="0" applyFont="1" applyFill="1" applyBorder="1"/>
    <xf numFmtId="0" fontId="7" fillId="10" borderId="26" xfId="0" applyFont="1" applyFill="1" applyBorder="1" applyAlignment="1">
      <alignment horizontal="left" vertical="center"/>
    </xf>
    <xf numFmtId="0" fontId="8" fillId="0" borderId="26" xfId="0" applyFont="1" applyBorder="1" applyAlignment="1">
      <alignment horizontal="left" vertical="center" wrapText="1"/>
    </xf>
    <xf numFmtId="0" fontId="7" fillId="0" borderId="26" xfId="2" applyNumberFormat="1" applyFont="1" applyBorder="1" applyAlignment="1">
      <alignment horizontal="left" vertical="center"/>
    </xf>
    <xf numFmtId="164" fontId="7" fillId="0" borderId="26" xfId="2" applyNumberFormat="1" applyFont="1" applyBorder="1" applyAlignment="1">
      <alignment horizontal="left" vertical="center"/>
    </xf>
    <xf numFmtId="41" fontId="7" fillId="0" borderId="26" xfId="2" applyNumberFormat="1" applyFont="1" applyBorder="1" applyAlignment="1">
      <alignment horizontal="left" vertical="center"/>
    </xf>
    <xf numFmtId="0" fontId="7" fillId="0" borderId="26" xfId="0" applyFont="1" applyBorder="1"/>
    <xf numFmtId="0" fontId="7" fillId="5" borderId="26" xfId="0" applyFont="1" applyFill="1" applyBorder="1" applyAlignment="1">
      <alignment horizontal="left" vertical="center"/>
    </xf>
    <xf numFmtId="0" fontId="7" fillId="5" borderId="26" xfId="0" applyFont="1" applyFill="1" applyBorder="1" applyAlignment="1">
      <alignment horizontal="left" vertical="center" wrapText="1"/>
    </xf>
    <xf numFmtId="0" fontId="7" fillId="5" borderId="26" xfId="0" applyFont="1" applyFill="1" applyBorder="1" applyAlignment="1">
      <alignment horizontal="center" vertical="center" wrapText="1"/>
    </xf>
    <xf numFmtId="1" fontId="7" fillId="5" borderId="26" xfId="2" applyNumberFormat="1" applyFont="1" applyFill="1" applyBorder="1" applyAlignment="1">
      <alignment horizontal="center" vertical="center"/>
    </xf>
    <xf numFmtId="0" fontId="7" fillId="11" borderId="26" xfId="0" applyFont="1" applyFill="1" applyBorder="1" applyAlignment="1">
      <alignment horizontal="center" vertical="center"/>
    </xf>
    <xf numFmtId="0" fontId="7" fillId="11" borderId="26" xfId="0" applyFont="1" applyFill="1" applyBorder="1" applyAlignment="1">
      <alignment horizontal="left" vertical="center"/>
    </xf>
    <xf numFmtId="0" fontId="7" fillId="11" borderId="26" xfId="0" applyFont="1" applyFill="1" applyBorder="1" applyAlignment="1">
      <alignment horizontal="center" vertical="center" wrapText="1"/>
    </xf>
    <xf numFmtId="1" fontId="7" fillId="11" borderId="26" xfId="2" applyNumberFormat="1" applyFont="1" applyFill="1" applyBorder="1" applyAlignment="1">
      <alignment horizontal="center" vertical="center"/>
    </xf>
    <xf numFmtId="0" fontId="7" fillId="9" borderId="26" xfId="0" applyFont="1" applyFill="1" applyBorder="1" applyAlignment="1">
      <alignment horizontal="center" vertical="center"/>
    </xf>
    <xf numFmtId="0" fontId="7" fillId="9" borderId="26" xfId="0" applyFont="1" applyFill="1" applyBorder="1" applyAlignment="1">
      <alignment horizontal="left" vertical="center"/>
    </xf>
    <xf numFmtId="0" fontId="13" fillId="9" borderId="26" xfId="0" applyFont="1" applyFill="1" applyBorder="1" applyAlignment="1">
      <alignment horizontal="left" vertical="center" wrapText="1"/>
    </xf>
    <xf numFmtId="0" fontId="7" fillId="9" borderId="26" xfId="0" applyFont="1" applyFill="1" applyBorder="1" applyAlignment="1">
      <alignment horizontal="center" vertical="center" wrapText="1"/>
    </xf>
    <xf numFmtId="1" fontId="7" fillId="9" borderId="26" xfId="2" applyNumberFormat="1" applyFont="1" applyFill="1" applyBorder="1" applyAlignment="1">
      <alignment horizontal="center" vertical="center"/>
    </xf>
    <xf numFmtId="41" fontId="7" fillId="9" borderId="26" xfId="2" applyFont="1" applyFill="1" applyBorder="1" applyAlignment="1">
      <alignment horizontal="left" vertical="center"/>
    </xf>
    <xf numFmtId="164" fontId="7" fillId="9" borderId="26" xfId="2" applyNumberFormat="1" applyFont="1" applyFill="1" applyBorder="1" applyAlignment="1">
      <alignment horizontal="left" vertical="center"/>
    </xf>
    <xf numFmtId="41" fontId="7" fillId="9" borderId="26" xfId="2" applyNumberFormat="1" applyFont="1" applyFill="1" applyBorder="1" applyAlignment="1">
      <alignment horizontal="left" vertical="center"/>
    </xf>
    <xf numFmtId="0" fontId="7" fillId="9" borderId="26" xfId="2" applyNumberFormat="1" applyFont="1" applyFill="1" applyBorder="1" applyAlignment="1">
      <alignment horizontal="left" vertical="center"/>
    </xf>
    <xf numFmtId="0" fontId="7" fillId="9" borderId="26" xfId="0" applyFont="1" applyFill="1" applyBorder="1"/>
    <xf numFmtId="0" fontId="7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center" vertical="center" wrapText="1"/>
    </xf>
    <xf numFmtId="1" fontId="7" fillId="0" borderId="27" xfId="2" applyNumberFormat="1" applyFont="1" applyBorder="1" applyAlignment="1">
      <alignment horizontal="center" vertical="center"/>
    </xf>
    <xf numFmtId="41" fontId="7" fillId="0" borderId="27" xfId="2" applyFont="1" applyBorder="1" applyAlignment="1">
      <alignment horizontal="left" vertical="center"/>
    </xf>
    <xf numFmtId="0" fontId="7" fillId="0" borderId="27" xfId="0" applyFont="1" applyBorder="1" applyAlignment="1">
      <alignment horizontal="center" vertical="center"/>
    </xf>
    <xf numFmtId="0" fontId="7" fillId="0" borderId="27" xfId="0" applyFont="1" applyBorder="1"/>
    <xf numFmtId="41" fontId="7" fillId="11" borderId="28" xfId="2" applyNumberFormat="1" applyFont="1" applyFill="1" applyBorder="1" applyAlignment="1">
      <alignment horizontal="left" vertical="center"/>
    </xf>
    <xf numFmtId="0" fontId="7" fillId="9" borderId="26" xfId="0" quotePrefix="1" applyFont="1" applyFill="1" applyBorder="1" applyAlignment="1">
      <alignment horizontal="left" vertical="center"/>
    </xf>
    <xf numFmtId="41" fontId="7" fillId="9" borderId="28" xfId="2" applyNumberFormat="1" applyFont="1" applyFill="1" applyBorder="1" applyAlignment="1">
      <alignment horizontal="left" vertical="center"/>
    </xf>
    <xf numFmtId="0" fontId="7" fillId="5" borderId="26" xfId="0" applyFont="1" applyFill="1" applyBorder="1" applyAlignment="1">
      <alignment wrapText="1"/>
    </xf>
    <xf numFmtId="41" fontId="7" fillId="5" borderId="26" xfId="2" applyFont="1" applyFill="1" applyBorder="1"/>
    <xf numFmtId="1" fontId="7" fillId="5" borderId="26" xfId="2" applyNumberFormat="1" applyFont="1" applyFill="1" applyBorder="1" applyAlignment="1">
      <alignment horizontal="center"/>
    </xf>
    <xf numFmtId="164" fontId="7" fillId="5" borderId="26" xfId="2" applyNumberFormat="1" applyFont="1" applyFill="1" applyBorder="1"/>
    <xf numFmtId="41" fontId="7" fillId="5" borderId="28" xfId="2" applyNumberFormat="1" applyFont="1" applyFill="1" applyBorder="1"/>
    <xf numFmtId="41" fontId="7" fillId="5" borderId="26" xfId="2" applyNumberFormat="1" applyFont="1" applyFill="1" applyBorder="1"/>
    <xf numFmtId="0" fontId="7" fillId="0" borderId="26" xfId="0" applyFont="1" applyBorder="1" applyAlignment="1">
      <alignment wrapText="1"/>
    </xf>
    <xf numFmtId="41" fontId="7" fillId="0" borderId="26" xfId="2" applyFont="1" applyBorder="1"/>
    <xf numFmtId="1" fontId="7" fillId="0" borderId="26" xfId="2" applyNumberFormat="1" applyFont="1" applyBorder="1" applyAlignment="1">
      <alignment horizontal="center"/>
    </xf>
    <xf numFmtId="164" fontId="7" fillId="0" borderId="26" xfId="2" applyNumberFormat="1" applyFont="1" applyBorder="1"/>
    <xf numFmtId="41" fontId="7" fillId="0" borderId="28" xfId="2" applyNumberFormat="1" applyFont="1" applyBorder="1"/>
    <xf numFmtId="41" fontId="7" fillId="0" borderId="26" xfId="2" applyNumberFormat="1" applyFont="1" applyBorder="1"/>
    <xf numFmtId="0" fontId="7" fillId="7" borderId="26" xfId="0" applyFont="1" applyFill="1" applyBorder="1" applyAlignment="1">
      <alignment horizontal="center" vertical="center"/>
    </xf>
    <xf numFmtId="1" fontId="7" fillId="7" borderId="26" xfId="2" applyNumberFormat="1" applyFont="1" applyFill="1" applyBorder="1" applyAlignment="1">
      <alignment horizontal="center" vertical="center"/>
    </xf>
    <xf numFmtId="1" fontId="7" fillId="7" borderId="26" xfId="2" applyNumberFormat="1" applyFont="1" applyFill="1" applyBorder="1" applyAlignment="1">
      <alignment horizontal="center"/>
    </xf>
    <xf numFmtId="41" fontId="7" fillId="7" borderId="26" xfId="2" applyFont="1" applyFill="1" applyBorder="1"/>
    <xf numFmtId="164" fontId="7" fillId="7" borderId="26" xfId="2" applyNumberFormat="1" applyFont="1" applyFill="1" applyBorder="1"/>
    <xf numFmtId="41" fontId="7" fillId="7" borderId="23" xfId="2" applyNumberFormat="1" applyFont="1" applyFill="1" applyBorder="1"/>
    <xf numFmtId="41" fontId="7" fillId="7" borderId="24" xfId="2" applyNumberFormat="1" applyFont="1" applyFill="1" applyBorder="1"/>
    <xf numFmtId="0" fontId="7" fillId="7" borderId="23" xfId="0" applyFont="1" applyFill="1" applyBorder="1" applyAlignment="1">
      <alignment horizontal="center" vertical="center"/>
    </xf>
    <xf numFmtId="0" fontId="7" fillId="7" borderId="23" xfId="0" applyFont="1" applyFill="1" applyBorder="1"/>
    <xf numFmtId="1" fontId="7" fillId="0" borderId="24" xfId="2" applyNumberFormat="1" applyFont="1" applyBorder="1" applyAlignment="1">
      <alignment horizontal="center" vertical="center"/>
    </xf>
    <xf numFmtId="41" fontId="7" fillId="0" borderId="24" xfId="2" applyFont="1" applyBorder="1"/>
    <xf numFmtId="1" fontId="7" fillId="0" borderId="24" xfId="2" applyNumberFormat="1" applyFont="1" applyBorder="1" applyAlignment="1">
      <alignment horizontal="center"/>
    </xf>
    <xf numFmtId="41" fontId="7" fillId="0" borderId="30" xfId="2" applyFont="1" applyBorder="1"/>
    <xf numFmtId="164" fontId="7" fillId="8" borderId="11" xfId="2" applyNumberFormat="1" applyFont="1" applyFill="1" applyBorder="1"/>
    <xf numFmtId="41" fontId="7" fillId="7" borderId="14" xfId="2" applyNumberFormat="1" applyFont="1" applyFill="1" applyBorder="1"/>
    <xf numFmtId="41" fontId="7" fillId="8" borderId="11" xfId="2" applyNumberFormat="1" applyFont="1" applyFill="1" applyBorder="1"/>
    <xf numFmtId="0" fontId="7" fillId="7" borderId="14" xfId="0" applyFont="1" applyFill="1" applyBorder="1" applyAlignment="1">
      <alignment horizontal="center" vertical="center"/>
    </xf>
    <xf numFmtId="0" fontId="7" fillId="7" borderId="14" xfId="0" applyFont="1" applyFill="1" applyBorder="1"/>
    <xf numFmtId="41" fontId="7" fillId="0" borderId="14" xfId="2" applyFont="1" applyBorder="1"/>
    <xf numFmtId="1" fontId="7" fillId="0" borderId="14" xfId="2" applyNumberFormat="1" applyFont="1" applyBorder="1" applyAlignment="1">
      <alignment horizontal="center"/>
    </xf>
    <xf numFmtId="41" fontId="7" fillId="8" borderId="17" xfId="2" applyFont="1" applyFill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/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 vertical="center" wrapText="1"/>
    </xf>
    <xf numFmtId="41" fontId="14" fillId="0" borderId="0" xfId="2" applyFont="1" applyAlignment="1"/>
    <xf numFmtId="1" fontId="14" fillId="0" borderId="0" xfId="2" applyNumberFormat="1" applyFont="1" applyAlignment="1">
      <alignment horizontal="center"/>
    </xf>
    <xf numFmtId="164" fontId="14" fillId="0" borderId="0" xfId="2" applyNumberFormat="1" applyFont="1" applyAlignment="1"/>
    <xf numFmtId="41" fontId="14" fillId="0" borderId="0" xfId="2" applyNumberFormat="1" applyFont="1" applyAlignment="1"/>
    <xf numFmtId="0" fontId="7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41" fontId="7" fillId="0" borderId="0" xfId="2" applyFont="1" applyAlignment="1">
      <alignment vertical="center"/>
    </xf>
    <xf numFmtId="41" fontId="7" fillId="0" borderId="0" xfId="2" applyFont="1"/>
    <xf numFmtId="0" fontId="7" fillId="0" borderId="1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/>
    <xf numFmtId="41" fontId="7" fillId="0" borderId="0" xfId="2" applyNumberFormat="1" applyFont="1"/>
    <xf numFmtId="0" fontId="8" fillId="9" borderId="26" xfId="0" applyNumberFormat="1" applyFont="1" applyFill="1" applyBorder="1" applyAlignment="1">
      <alignment vertical="center" wrapText="1"/>
    </xf>
    <xf numFmtId="0" fontId="8" fillId="9" borderId="23" xfId="0" applyFont="1" applyFill="1" applyBorder="1" applyAlignment="1">
      <alignment vertical="center" wrapText="1"/>
    </xf>
    <xf numFmtId="0" fontId="8" fillId="9" borderId="26" xfId="0" applyFont="1" applyFill="1" applyBorder="1" applyAlignment="1">
      <alignment vertical="center" wrapText="1"/>
    </xf>
    <xf numFmtId="0" fontId="13" fillId="11" borderId="26" xfId="0" applyFont="1" applyFill="1" applyBorder="1" applyAlignment="1">
      <alignment vertical="center" wrapText="1"/>
    </xf>
    <xf numFmtId="0" fontId="8" fillId="9" borderId="27" xfId="0" applyFont="1" applyFill="1" applyBorder="1" applyAlignment="1">
      <alignment vertical="center" wrapText="1"/>
    </xf>
    <xf numFmtId="0" fontId="8" fillId="11" borderId="26" xfId="0" applyFont="1" applyFill="1" applyBorder="1" applyAlignment="1">
      <alignment vertical="center" wrapText="1"/>
    </xf>
    <xf numFmtId="0" fontId="13" fillId="11" borderId="26" xfId="0" applyNumberFormat="1" applyFont="1" applyFill="1" applyBorder="1" applyAlignment="1">
      <alignment vertical="center" wrapText="1"/>
    </xf>
    <xf numFmtId="0" fontId="8" fillId="9" borderId="27" xfId="0" applyNumberFormat="1" applyFont="1" applyFill="1" applyBorder="1" applyAlignment="1">
      <alignment vertical="center" wrapText="1"/>
    </xf>
    <xf numFmtId="0" fontId="7" fillId="11" borderId="26" xfId="0" applyNumberFormat="1" applyFont="1" applyFill="1" applyBorder="1" applyAlignment="1">
      <alignment vertical="center" wrapText="1"/>
    </xf>
    <xf numFmtId="0" fontId="7" fillId="9" borderId="26" xfId="0" applyNumberFormat="1" applyFont="1" applyFill="1" applyBorder="1" applyAlignment="1">
      <alignment vertical="center" wrapText="1"/>
    </xf>
    <xf numFmtId="0" fontId="7" fillId="0" borderId="14" xfId="0" quotePrefix="1" applyFont="1" applyFill="1" applyBorder="1" applyAlignment="1">
      <alignment horizontal="left" vertical="center"/>
    </xf>
    <xf numFmtId="1" fontId="7" fillId="5" borderId="35" xfId="2" applyNumberFormat="1" applyFont="1" applyFill="1" applyBorder="1" applyAlignment="1">
      <alignment horizontal="center" vertical="center"/>
    </xf>
    <xf numFmtId="41" fontId="7" fillId="5" borderId="35" xfId="2" applyFont="1" applyFill="1" applyBorder="1" applyAlignment="1">
      <alignment horizontal="left" vertical="center"/>
    </xf>
    <xf numFmtId="0" fontId="7" fillId="5" borderId="35" xfId="0" applyFont="1" applyFill="1" applyBorder="1" applyAlignment="1">
      <alignment horizontal="center" vertical="center"/>
    </xf>
    <xf numFmtId="1" fontId="7" fillId="5" borderId="25" xfId="2" applyNumberFormat="1" applyFont="1" applyFill="1" applyBorder="1" applyAlignment="1">
      <alignment horizontal="center" vertical="center"/>
    </xf>
    <xf numFmtId="41" fontId="7" fillId="5" borderId="25" xfId="2" applyFont="1" applyFill="1" applyBorder="1" applyAlignment="1">
      <alignment horizontal="left" vertical="center"/>
    </xf>
    <xf numFmtId="0" fontId="7" fillId="5" borderId="25" xfId="0" applyFont="1" applyFill="1" applyBorder="1" applyAlignment="1">
      <alignment horizontal="center" vertical="center"/>
    </xf>
    <xf numFmtId="41" fontId="7" fillId="5" borderId="36" xfId="2" applyFont="1" applyFill="1" applyBorder="1" applyAlignment="1">
      <alignment horizontal="left" vertical="center"/>
    </xf>
    <xf numFmtId="41" fontId="7" fillId="5" borderId="37" xfId="2" applyNumberFormat="1" applyFont="1" applyFill="1" applyBorder="1" applyAlignment="1">
      <alignment horizontal="left" vertical="center"/>
    </xf>
    <xf numFmtId="41" fontId="7" fillId="5" borderId="38" xfId="2" applyNumberFormat="1" applyFont="1" applyFill="1" applyBorder="1" applyAlignment="1">
      <alignment horizontal="left" vertical="center"/>
    </xf>
    <xf numFmtId="0" fontId="7" fillId="5" borderId="38" xfId="0" applyFont="1" applyFill="1" applyBorder="1" applyAlignment="1">
      <alignment horizontal="center" vertical="center"/>
    </xf>
    <xf numFmtId="0" fontId="7" fillId="5" borderId="38" xfId="0" applyFont="1" applyFill="1" applyBorder="1"/>
    <xf numFmtId="0" fontId="7" fillId="10" borderId="20" xfId="0" applyFont="1" applyFill="1" applyBorder="1" applyAlignment="1">
      <alignment horizontal="left" vertical="center"/>
    </xf>
    <xf numFmtId="0" fontId="14" fillId="0" borderId="27" xfId="0" applyFont="1" applyBorder="1" applyAlignment="1">
      <alignment vertical="center" wrapText="1"/>
    </xf>
    <xf numFmtId="0" fontId="7" fillId="5" borderId="35" xfId="0" applyFont="1" applyFill="1" applyBorder="1" applyAlignment="1">
      <alignment horizontal="left" vertical="center"/>
    </xf>
    <xf numFmtId="0" fontId="7" fillId="5" borderId="35" xfId="0" applyFont="1" applyFill="1" applyBorder="1" applyAlignment="1">
      <alignment horizontal="left" vertical="center" wrapText="1"/>
    </xf>
    <xf numFmtId="0" fontId="7" fillId="5" borderId="35" xfId="0" applyFont="1" applyFill="1" applyBorder="1"/>
    <xf numFmtId="0" fontId="7" fillId="5" borderId="35" xfId="0" applyFont="1" applyFill="1" applyBorder="1" applyAlignment="1">
      <alignment horizontal="center" vertical="center" wrapText="1"/>
    </xf>
    <xf numFmtId="41" fontId="7" fillId="5" borderId="39" xfId="2" applyFont="1" applyFill="1" applyBorder="1" applyAlignment="1">
      <alignment horizontal="left" vertical="center"/>
    </xf>
    <xf numFmtId="0" fontId="7" fillId="4" borderId="14" xfId="0" applyFont="1" applyFill="1" applyBorder="1" applyAlignment="1">
      <alignment horizontal="right" vertical="center"/>
    </xf>
    <xf numFmtId="43" fontId="7" fillId="0" borderId="14" xfId="3" applyFont="1" applyBorder="1" applyAlignment="1">
      <alignment horizontal="left" vertical="center"/>
    </xf>
    <xf numFmtId="43" fontId="7" fillId="9" borderId="14" xfId="3" applyFont="1" applyFill="1" applyBorder="1" applyAlignment="1">
      <alignment horizontal="left" vertical="center"/>
    </xf>
    <xf numFmtId="43" fontId="0" fillId="0" borderId="0" xfId="3" applyFont="1" applyAlignment="1"/>
    <xf numFmtId="43" fontId="7" fillId="2" borderId="14" xfId="3" applyFont="1" applyFill="1" applyBorder="1" applyAlignment="1">
      <alignment horizontal="center" vertical="center"/>
    </xf>
    <xf numFmtId="43" fontId="9" fillId="2" borderId="14" xfId="3" applyFont="1" applyFill="1" applyBorder="1"/>
    <xf numFmtId="43" fontId="7" fillId="3" borderId="14" xfId="3" applyFont="1" applyFill="1" applyBorder="1"/>
    <xf numFmtId="43" fontId="7" fillId="4" borderId="14" xfId="3" applyFont="1" applyFill="1" applyBorder="1" applyAlignment="1">
      <alignment horizontal="right" vertical="center"/>
    </xf>
    <xf numFmtId="43" fontId="7" fillId="11" borderId="14" xfId="3" applyFont="1" applyFill="1" applyBorder="1" applyAlignment="1">
      <alignment horizontal="left" vertical="center"/>
    </xf>
    <xf numFmtId="43" fontId="7" fillId="0" borderId="20" xfId="3" applyFont="1" applyBorder="1" applyAlignment="1">
      <alignment horizontal="left" vertical="center"/>
    </xf>
    <xf numFmtId="43" fontId="7" fillId="5" borderId="35" xfId="3" applyFont="1" applyFill="1" applyBorder="1" applyAlignment="1">
      <alignment horizontal="left" vertical="center"/>
    </xf>
    <xf numFmtId="43" fontId="7" fillId="5" borderId="25" xfId="3" applyFont="1" applyFill="1" applyBorder="1" applyAlignment="1">
      <alignment horizontal="left" vertical="center"/>
    </xf>
    <xf numFmtId="43" fontId="7" fillId="0" borderId="4" xfId="3" applyFont="1" applyBorder="1" applyAlignment="1">
      <alignment horizontal="left" vertical="center"/>
    </xf>
    <xf numFmtId="43" fontId="7" fillId="5" borderId="16" xfId="3" applyFont="1" applyFill="1" applyBorder="1" applyAlignment="1">
      <alignment horizontal="left" vertical="center"/>
    </xf>
    <xf numFmtId="43" fontId="7" fillId="5" borderId="19" xfId="3" applyFont="1" applyFill="1" applyBorder="1" applyAlignment="1">
      <alignment horizontal="left" vertical="center"/>
    </xf>
    <xf numFmtId="43" fontId="7" fillId="11" borderId="20" xfId="3" applyFont="1" applyFill="1" applyBorder="1" applyAlignment="1">
      <alignment horizontal="left" vertical="center"/>
    </xf>
    <xf numFmtId="43" fontId="7" fillId="9" borderId="27" xfId="3" applyFont="1" applyFill="1" applyBorder="1" applyAlignment="1">
      <alignment horizontal="left" vertical="center"/>
    </xf>
    <xf numFmtId="43" fontId="7" fillId="0" borderId="26" xfId="3" applyFont="1" applyBorder="1" applyAlignment="1">
      <alignment horizontal="left" vertical="center"/>
    </xf>
    <xf numFmtId="43" fontId="7" fillId="5" borderId="26" xfId="3" applyFont="1" applyFill="1" applyBorder="1" applyAlignment="1">
      <alignment horizontal="left" vertical="center"/>
    </xf>
    <xf numFmtId="43" fontId="7" fillId="11" borderId="26" xfId="3" applyFont="1" applyFill="1" applyBorder="1" applyAlignment="1">
      <alignment horizontal="left" vertical="center"/>
    </xf>
    <xf numFmtId="43" fontId="7" fillId="9" borderId="26" xfId="3" applyFont="1" applyFill="1" applyBorder="1" applyAlignment="1">
      <alignment horizontal="left" vertical="center"/>
    </xf>
    <xf numFmtId="43" fontId="7" fillId="0" borderId="27" xfId="3" applyFont="1" applyBorder="1" applyAlignment="1">
      <alignment horizontal="left" vertical="center"/>
    </xf>
    <xf numFmtId="43" fontId="7" fillId="5" borderId="26" xfId="3" applyFont="1" applyFill="1" applyBorder="1"/>
    <xf numFmtId="43" fontId="7" fillId="0" borderId="26" xfId="3" applyFont="1" applyBorder="1"/>
    <xf numFmtId="43" fontId="7" fillId="0" borderId="24" xfId="3" applyFont="1" applyBorder="1"/>
    <xf numFmtId="43" fontId="7" fillId="0" borderId="14" xfId="3" applyFont="1" applyBorder="1"/>
    <xf numFmtId="43" fontId="14" fillId="0" borderId="0" xfId="3" applyFont="1" applyAlignment="1"/>
    <xf numFmtId="43" fontId="7" fillId="0" borderId="0" xfId="3" applyFont="1"/>
    <xf numFmtId="43" fontId="7" fillId="0" borderId="21" xfId="3" applyFont="1" applyBorder="1"/>
    <xf numFmtId="43" fontId="7" fillId="2" borderId="14" xfId="3" applyFont="1" applyFill="1" applyBorder="1" applyAlignment="1">
      <alignment horizontal="center"/>
    </xf>
    <xf numFmtId="43" fontId="7" fillId="0" borderId="30" xfId="3" applyFont="1" applyBorder="1"/>
    <xf numFmtId="43" fontId="7" fillId="5" borderId="38" xfId="3" applyFont="1" applyFill="1" applyBorder="1" applyAlignment="1">
      <alignment horizontal="left" vertical="center"/>
    </xf>
    <xf numFmtId="43" fontId="7" fillId="5" borderId="14" xfId="3" applyFont="1" applyFill="1" applyBorder="1" applyAlignment="1">
      <alignment horizontal="left" vertical="center"/>
    </xf>
    <xf numFmtId="43" fontId="7" fillId="7" borderId="24" xfId="3" applyFont="1" applyFill="1" applyBorder="1"/>
    <xf numFmtId="43" fontId="7" fillId="7" borderId="14" xfId="3" applyFont="1" applyFill="1" applyBorder="1"/>
    <xf numFmtId="43" fontId="7" fillId="4" borderId="14" xfId="3" applyFont="1" applyFill="1" applyBorder="1" applyAlignment="1">
      <alignment vertical="center"/>
    </xf>
    <xf numFmtId="0" fontId="7" fillId="2" borderId="2" xfId="0" applyFont="1" applyFill="1" applyBorder="1" applyAlignment="1">
      <alignment horizontal="left" vertical="center"/>
    </xf>
    <xf numFmtId="41" fontId="7" fillId="0" borderId="23" xfId="2" applyFont="1" applyBorder="1"/>
    <xf numFmtId="2" fontId="7" fillId="0" borderId="14" xfId="2" applyNumberFormat="1" applyFont="1" applyBorder="1" applyAlignment="1">
      <alignment horizontal="left" vertical="center"/>
    </xf>
    <xf numFmtId="0" fontId="7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25" xfId="0" applyFont="1" applyBorder="1"/>
    <xf numFmtId="0" fontId="7" fillId="2" borderId="3" xfId="0" applyFont="1" applyFill="1" applyBorder="1" applyAlignment="1">
      <alignment horizontal="center" vertical="center" wrapText="1"/>
    </xf>
    <xf numFmtId="0" fontId="8" fillId="0" borderId="4" xfId="0" applyFont="1" applyBorder="1"/>
    <xf numFmtId="0" fontId="8" fillId="0" borderId="10" xfId="0" applyFont="1" applyBorder="1"/>
    <xf numFmtId="0" fontId="8" fillId="0" borderId="11" xfId="0" applyFont="1" applyBorder="1"/>
    <xf numFmtId="0" fontId="7" fillId="2" borderId="5" xfId="0" applyFont="1" applyFill="1" applyBorder="1" applyAlignment="1">
      <alignment horizontal="center" vertical="center"/>
    </xf>
    <xf numFmtId="41" fontId="7" fillId="2" borderId="5" xfId="2" applyFont="1" applyFill="1" applyBorder="1" applyAlignment="1">
      <alignment horizontal="center" vertical="center"/>
    </xf>
    <xf numFmtId="41" fontId="8" fillId="0" borderId="7" xfId="2" applyFont="1" applyBorder="1"/>
    <xf numFmtId="0" fontId="7" fillId="2" borderId="20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41" fontId="7" fillId="2" borderId="5" xfId="2" applyNumberFormat="1" applyFont="1" applyFill="1" applyBorder="1" applyAlignment="1">
      <alignment horizontal="center" vertical="center"/>
    </xf>
    <xf numFmtId="41" fontId="8" fillId="0" borderId="7" xfId="2" applyNumberFormat="1" applyFont="1" applyBorder="1"/>
    <xf numFmtId="41" fontId="7" fillId="2" borderId="5" xfId="2" applyFont="1" applyFill="1" applyBorder="1" applyAlignment="1">
      <alignment horizontal="center" vertical="center" wrapText="1"/>
    </xf>
    <xf numFmtId="41" fontId="7" fillId="2" borderId="3" xfId="2" applyFont="1" applyFill="1" applyBorder="1" applyAlignment="1">
      <alignment horizontal="center" vertical="center" wrapText="1"/>
    </xf>
    <xf numFmtId="41" fontId="8" fillId="0" borderId="4" xfId="2" applyFont="1" applyBorder="1"/>
    <xf numFmtId="41" fontId="8" fillId="0" borderId="10" xfId="2" applyFont="1" applyBorder="1"/>
    <xf numFmtId="41" fontId="8" fillId="0" borderId="11" xfId="2" applyFont="1" applyBorder="1"/>
    <xf numFmtId="41" fontId="7" fillId="2" borderId="3" xfId="2" applyNumberFormat="1" applyFont="1" applyFill="1" applyBorder="1" applyAlignment="1">
      <alignment horizontal="center" vertical="center" wrapText="1"/>
    </xf>
    <xf numFmtId="41" fontId="8" fillId="0" borderId="4" xfId="2" applyNumberFormat="1" applyFont="1" applyBorder="1"/>
    <xf numFmtId="41" fontId="8" fillId="0" borderId="10" xfId="2" applyNumberFormat="1" applyFont="1" applyBorder="1"/>
    <xf numFmtId="41" fontId="8" fillId="0" borderId="11" xfId="2" applyNumberFormat="1" applyFont="1" applyBorder="1"/>
    <xf numFmtId="0" fontId="12" fillId="6" borderId="26" xfId="0" applyFont="1" applyFill="1" applyBorder="1" applyAlignment="1">
      <alignment horizontal="left" vertical="center"/>
    </xf>
    <xf numFmtId="0" fontId="8" fillId="0" borderId="26" xfId="0" applyFont="1" applyBorder="1"/>
    <xf numFmtId="0" fontId="12" fillId="6" borderId="21" xfId="0" applyFont="1" applyFill="1" applyBorder="1" applyAlignment="1">
      <alignment horizontal="left" vertical="center"/>
    </xf>
    <xf numFmtId="0" fontId="8" fillId="0" borderId="22" xfId="0" applyFont="1" applyBorder="1"/>
    <xf numFmtId="0" fontId="12" fillId="6" borderId="5" xfId="0" applyFont="1" applyFill="1" applyBorder="1" applyAlignment="1">
      <alignment horizontal="left" vertical="center"/>
    </xf>
    <xf numFmtId="41" fontId="7" fillId="5" borderId="35" xfId="2" applyFont="1" applyFill="1" applyBorder="1" applyAlignment="1">
      <alignment horizontal="right" vertical="center"/>
    </xf>
    <xf numFmtId="41" fontId="7" fillId="5" borderId="25" xfId="2" applyFont="1" applyFill="1" applyBorder="1" applyAlignment="1">
      <alignment horizontal="right" vertical="center"/>
    </xf>
    <xf numFmtId="41" fontId="7" fillId="5" borderId="37" xfId="2" applyFont="1" applyFill="1" applyBorder="1" applyAlignment="1">
      <alignment horizontal="right" vertical="center"/>
    </xf>
    <xf numFmtId="41" fontId="7" fillId="5" borderId="17" xfId="2" applyFont="1" applyFill="1" applyBorder="1" applyAlignment="1">
      <alignment horizontal="right" vertical="center"/>
    </xf>
    <xf numFmtId="41" fontId="7" fillId="5" borderId="34" xfId="2" applyFont="1" applyFill="1" applyBorder="1" applyAlignment="1">
      <alignment horizontal="right" vertical="center"/>
    </xf>
    <xf numFmtId="41" fontId="7" fillId="5" borderId="19" xfId="2" applyFont="1" applyFill="1" applyBorder="1" applyAlignment="1">
      <alignment horizontal="right" vertical="center"/>
    </xf>
    <xf numFmtId="41" fontId="7" fillId="5" borderId="31" xfId="2" applyFont="1" applyFill="1" applyBorder="1" applyAlignment="1">
      <alignment horizontal="right" vertical="center"/>
    </xf>
    <xf numFmtId="41" fontId="7" fillId="5" borderId="32" xfId="2" applyFont="1" applyFill="1" applyBorder="1" applyAlignment="1">
      <alignment horizontal="right" vertical="center"/>
    </xf>
    <xf numFmtId="41" fontId="7" fillId="5" borderId="33" xfId="2" applyFont="1" applyFill="1" applyBorder="1" applyAlignment="1">
      <alignment horizontal="right" vertical="center"/>
    </xf>
    <xf numFmtId="41" fontId="7" fillId="5" borderId="28" xfId="2" applyFont="1" applyFill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8" xfId="0" applyFont="1" applyBorder="1"/>
    <xf numFmtId="0" fontId="8" fillId="0" borderId="12" xfId="0" applyFont="1" applyBorder="1"/>
    <xf numFmtId="0" fontId="8" fillId="0" borderId="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wrapText="1"/>
    </xf>
    <xf numFmtId="0" fontId="8" fillId="0" borderId="12" xfId="0" applyFont="1" applyBorder="1" applyAlignment="1">
      <alignment wrapText="1"/>
    </xf>
    <xf numFmtId="41" fontId="8" fillId="0" borderId="6" xfId="2" applyFont="1" applyBorder="1"/>
    <xf numFmtId="41" fontId="7" fillId="5" borderId="32" xfId="2" applyFont="1" applyFill="1" applyBorder="1" applyAlignment="1">
      <alignment horizontal="right"/>
    </xf>
    <xf numFmtId="41" fontId="7" fillId="5" borderId="33" xfId="2" applyFont="1" applyFill="1" applyBorder="1" applyAlignment="1">
      <alignment horizontal="right"/>
    </xf>
    <xf numFmtId="41" fontId="7" fillId="5" borderId="28" xfId="2" applyFont="1" applyFill="1" applyBorder="1" applyAlignment="1">
      <alignment horizontal="right"/>
    </xf>
    <xf numFmtId="41" fontId="7" fillId="0" borderId="0" xfId="2" applyFont="1" applyAlignment="1">
      <alignment horizontal="center"/>
    </xf>
    <xf numFmtId="41" fontId="15" fillId="0" borderId="0" xfId="2" applyFont="1" applyAlignment="1">
      <alignment horizontal="center"/>
    </xf>
    <xf numFmtId="41" fontId="14" fillId="0" borderId="0" xfId="2" applyFont="1" applyAlignment="1">
      <alignment horizontal="center"/>
    </xf>
    <xf numFmtId="164" fontId="16" fillId="0" borderId="23" xfId="2" applyNumberFormat="1" applyFont="1" applyBorder="1" applyAlignment="1">
      <alignment horizontal="center"/>
    </xf>
    <xf numFmtId="164" fontId="7" fillId="0" borderId="0" xfId="2" applyNumberFormat="1" applyFont="1" applyAlignment="1">
      <alignment horizontal="center"/>
    </xf>
  </cellXfs>
  <cellStyles count="4">
    <cellStyle name="Comma" xfId="3" builtinId="3"/>
    <cellStyle name="Comma [0]" xfId="2" builtinId="6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F1045"/>
  <sheetViews>
    <sheetView tabSelected="1" topLeftCell="A16" zoomScale="77" zoomScaleNormal="77" workbookViewId="0">
      <selection activeCell="Q56" sqref="Q56:W56"/>
    </sheetView>
  </sheetViews>
  <sheetFormatPr defaultColWidth="12.5703125" defaultRowHeight="15" customHeight="1" x14ac:dyDescent="0.2"/>
  <cols>
    <col min="1" max="1" width="5.140625" style="12" customWidth="1"/>
    <col min="2" max="2" width="22.7109375" style="5" customWidth="1"/>
    <col min="3" max="3" width="15.42578125" customWidth="1"/>
    <col min="4" max="4" width="22.140625" style="4" customWidth="1"/>
    <col min="5" max="5" width="14.85546875" customWidth="1"/>
    <col min="6" max="6" width="14.42578125" style="6" customWidth="1"/>
    <col min="7" max="7" width="4.5703125" customWidth="1"/>
    <col min="8" max="8" width="18.140625" style="7" bestFit="1" customWidth="1"/>
    <col min="9" max="9" width="8.7109375" style="12" customWidth="1"/>
    <col min="10" max="10" width="18.140625" style="7" bestFit="1" customWidth="1"/>
    <col min="11" max="11" width="5" style="12" customWidth="1"/>
    <col min="12" max="12" width="18.140625" style="7" bestFit="1" customWidth="1"/>
    <col min="13" max="13" width="18.140625" style="7" customWidth="1"/>
    <col min="14" max="14" width="7" style="9" customWidth="1"/>
    <col min="15" max="15" width="21.5703125" style="309" customWidth="1"/>
    <col min="16" max="16" width="8.42578125" style="10" customWidth="1"/>
    <col min="17" max="17" width="20" style="309" customWidth="1"/>
    <col min="18" max="18" width="6.140625" style="10" customWidth="1"/>
    <col min="19" max="19" width="20.42578125" style="309" customWidth="1"/>
    <col min="20" max="20" width="4.5703125" style="7" customWidth="1"/>
    <col min="21" max="21" width="20.5703125" style="309" customWidth="1"/>
    <col min="22" max="22" width="6.85546875" style="7" customWidth="1"/>
    <col min="23" max="23" width="24" style="309" customWidth="1"/>
    <col min="24" max="24" width="14.85546875" style="7" customWidth="1"/>
    <col min="25" max="25" width="14.5703125" style="11" customWidth="1"/>
    <col min="26" max="26" width="8.85546875" style="14" customWidth="1"/>
    <col min="27" max="27" width="18.85546875" style="309" bestFit="1" customWidth="1"/>
    <col min="28" max="28" width="9" style="14" customWidth="1"/>
    <col min="29" max="29" width="11.140625" style="14" customWidth="1"/>
    <col min="30" max="30" width="22.28515625" style="12" hidden="1" customWidth="1"/>
    <col min="31" max="31" width="13" hidden="1" customWidth="1"/>
    <col min="32" max="32" width="14.42578125" customWidth="1"/>
  </cols>
  <sheetData>
    <row r="1" spans="1:32" ht="15.75" customHeight="1" x14ac:dyDescent="0.25">
      <c r="A1" s="387" t="s">
        <v>0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  <c r="P1" s="388"/>
      <c r="Q1" s="388"/>
      <c r="R1" s="388"/>
      <c r="S1" s="388"/>
      <c r="T1" s="388"/>
      <c r="U1" s="388"/>
      <c r="V1" s="388"/>
      <c r="W1" s="388"/>
      <c r="X1" s="388"/>
      <c r="Y1" s="388"/>
      <c r="Z1" s="388"/>
      <c r="AA1" s="388"/>
      <c r="AB1" s="388"/>
      <c r="AC1" s="388"/>
      <c r="AD1" s="388"/>
      <c r="AE1" s="388"/>
      <c r="AF1" s="1"/>
    </row>
    <row r="2" spans="1:32" ht="15.75" customHeight="1" x14ac:dyDescent="0.2">
      <c r="A2" s="389" t="s">
        <v>1</v>
      </c>
      <c r="B2" s="388"/>
      <c r="C2" s="388"/>
      <c r="D2" s="388"/>
      <c r="E2" s="388"/>
      <c r="F2" s="388"/>
      <c r="G2" s="388"/>
      <c r="H2" s="388"/>
      <c r="I2" s="388"/>
      <c r="J2" s="388"/>
      <c r="K2" s="388"/>
      <c r="L2" s="388"/>
      <c r="M2" s="388"/>
      <c r="N2" s="388"/>
      <c r="O2" s="388"/>
      <c r="P2" s="388"/>
      <c r="Q2" s="388"/>
      <c r="R2" s="388"/>
      <c r="S2" s="388"/>
      <c r="T2" s="388"/>
      <c r="U2" s="388"/>
      <c r="V2" s="388"/>
      <c r="W2" s="388"/>
      <c r="X2" s="388"/>
      <c r="Y2" s="388"/>
      <c r="Z2" s="388"/>
      <c r="AA2" s="388"/>
      <c r="AB2" s="388"/>
      <c r="AC2" s="388"/>
      <c r="AD2" s="388"/>
      <c r="AE2" s="388"/>
      <c r="AF2" s="2"/>
    </row>
    <row r="3" spans="1:32" ht="15.75" customHeight="1" x14ac:dyDescent="0.2">
      <c r="A3" s="389" t="s">
        <v>47</v>
      </c>
      <c r="B3" s="388"/>
      <c r="C3" s="388"/>
      <c r="D3" s="388"/>
      <c r="E3" s="388"/>
      <c r="F3" s="388"/>
      <c r="G3" s="388"/>
      <c r="H3" s="388"/>
      <c r="I3" s="388"/>
      <c r="J3" s="388"/>
      <c r="K3" s="388"/>
      <c r="L3" s="388"/>
      <c r="M3" s="388"/>
      <c r="N3" s="388"/>
      <c r="O3" s="388"/>
      <c r="P3" s="388"/>
      <c r="Q3" s="388"/>
      <c r="R3" s="388"/>
      <c r="S3" s="388"/>
      <c r="T3" s="388"/>
      <c r="U3" s="388"/>
      <c r="V3" s="388"/>
      <c r="W3" s="388"/>
      <c r="X3" s="388"/>
      <c r="Y3" s="388"/>
      <c r="Z3" s="388"/>
      <c r="AA3" s="388"/>
      <c r="AB3" s="388"/>
      <c r="AC3" s="388"/>
      <c r="AD3" s="388"/>
      <c r="AE3" s="388"/>
      <c r="AF3" s="1"/>
    </row>
    <row r="4" spans="1:32" ht="15.75" customHeight="1" x14ac:dyDescent="0.2">
      <c r="A4" s="389" t="s">
        <v>212</v>
      </c>
      <c r="B4" s="388"/>
      <c r="C4" s="388"/>
      <c r="D4" s="388"/>
      <c r="E4" s="388"/>
      <c r="F4" s="388"/>
      <c r="G4" s="388"/>
      <c r="H4" s="388"/>
      <c r="I4" s="388"/>
      <c r="J4" s="388"/>
      <c r="K4" s="388"/>
      <c r="L4" s="388"/>
      <c r="M4" s="388"/>
      <c r="N4" s="388"/>
      <c r="O4" s="388"/>
      <c r="P4" s="388"/>
      <c r="Q4" s="388"/>
      <c r="R4" s="388"/>
      <c r="S4" s="388"/>
      <c r="T4" s="388"/>
      <c r="U4" s="388"/>
      <c r="V4" s="388"/>
      <c r="W4" s="388"/>
      <c r="X4" s="388"/>
      <c r="Y4" s="388"/>
      <c r="Z4" s="388"/>
      <c r="AA4" s="388"/>
      <c r="AB4" s="388"/>
      <c r="AC4" s="388"/>
      <c r="AD4" s="388"/>
      <c r="AE4" s="388"/>
      <c r="AF4" s="1"/>
    </row>
    <row r="5" spans="1:32" ht="15.75" customHeight="1" x14ac:dyDescent="0.2"/>
    <row r="6" spans="1:32" ht="15.75" customHeight="1" x14ac:dyDescent="0.2">
      <c r="A6" s="13" t="s">
        <v>2</v>
      </c>
    </row>
    <row r="7" spans="1:32" ht="15.75" customHeight="1" x14ac:dyDescent="0.2">
      <c r="A7" s="13" t="s">
        <v>48</v>
      </c>
    </row>
    <row r="8" spans="1:32" ht="15.75" customHeight="1" x14ac:dyDescent="0.2"/>
    <row r="9" spans="1:32" ht="15.75" customHeight="1" x14ac:dyDescent="0.2">
      <c r="A9" s="390" t="s">
        <v>3</v>
      </c>
      <c r="B9" s="391" t="s">
        <v>4</v>
      </c>
      <c r="C9" s="390" t="s">
        <v>5</v>
      </c>
      <c r="D9" s="358" t="s">
        <v>6</v>
      </c>
      <c r="E9" s="358" t="s">
        <v>7</v>
      </c>
      <c r="F9" s="358" t="s">
        <v>8</v>
      </c>
      <c r="G9" s="349" t="s">
        <v>9</v>
      </c>
      <c r="H9" s="350"/>
      <c r="I9" s="349" t="s">
        <v>205</v>
      </c>
      <c r="J9" s="350"/>
      <c r="K9" s="349" t="s">
        <v>206</v>
      </c>
      <c r="L9" s="350"/>
      <c r="M9" s="356" t="s">
        <v>211</v>
      </c>
      <c r="N9" s="363" t="s">
        <v>10</v>
      </c>
      <c r="O9" s="400"/>
      <c r="P9" s="400"/>
      <c r="Q9" s="400"/>
      <c r="R9" s="400"/>
      <c r="S9" s="400"/>
      <c r="T9" s="400"/>
      <c r="U9" s="355"/>
      <c r="V9" s="364" t="s">
        <v>209</v>
      </c>
      <c r="W9" s="365"/>
      <c r="X9" s="364" t="s">
        <v>208</v>
      </c>
      <c r="Y9" s="365"/>
      <c r="Z9" s="364" t="s">
        <v>207</v>
      </c>
      <c r="AA9" s="365"/>
      <c r="AB9" s="368" t="s">
        <v>11</v>
      </c>
      <c r="AC9" s="369"/>
      <c r="AD9" s="358" t="s">
        <v>12</v>
      </c>
      <c r="AE9" s="390" t="s">
        <v>13</v>
      </c>
    </row>
    <row r="10" spans="1:32" ht="118.5" customHeight="1" x14ac:dyDescent="0.2">
      <c r="A10" s="359"/>
      <c r="B10" s="392"/>
      <c r="C10" s="394"/>
      <c r="D10" s="398"/>
      <c r="E10" s="394"/>
      <c r="F10" s="396"/>
      <c r="G10" s="351"/>
      <c r="H10" s="352"/>
      <c r="I10" s="351"/>
      <c r="J10" s="352"/>
      <c r="K10" s="351"/>
      <c r="L10" s="352"/>
      <c r="M10" s="357"/>
      <c r="N10" s="363" t="s">
        <v>14</v>
      </c>
      <c r="O10" s="355"/>
      <c r="P10" s="363" t="s">
        <v>15</v>
      </c>
      <c r="Q10" s="355"/>
      <c r="R10" s="363" t="s">
        <v>16</v>
      </c>
      <c r="S10" s="355"/>
      <c r="T10" s="363" t="s">
        <v>17</v>
      </c>
      <c r="U10" s="355"/>
      <c r="V10" s="366"/>
      <c r="W10" s="367"/>
      <c r="X10" s="366"/>
      <c r="Y10" s="367"/>
      <c r="Z10" s="366"/>
      <c r="AA10" s="367"/>
      <c r="AB10" s="370"/>
      <c r="AC10" s="371"/>
      <c r="AD10" s="359"/>
      <c r="AE10" s="394"/>
    </row>
    <row r="11" spans="1:32" ht="15.75" customHeight="1" x14ac:dyDescent="0.2">
      <c r="A11" s="360"/>
      <c r="B11" s="393"/>
      <c r="C11" s="395"/>
      <c r="D11" s="399"/>
      <c r="E11" s="395"/>
      <c r="F11" s="397"/>
      <c r="G11" s="16" t="s">
        <v>18</v>
      </c>
      <c r="H11" s="17" t="s">
        <v>19</v>
      </c>
      <c r="I11" s="16" t="s">
        <v>18</v>
      </c>
      <c r="J11" s="17" t="s">
        <v>19</v>
      </c>
      <c r="K11" s="16" t="s">
        <v>18</v>
      </c>
      <c r="L11" s="17" t="s">
        <v>19</v>
      </c>
      <c r="M11" s="342"/>
      <c r="N11" s="18" t="s">
        <v>18</v>
      </c>
      <c r="O11" s="310" t="s">
        <v>19</v>
      </c>
      <c r="P11" s="18" t="s">
        <v>18</v>
      </c>
      <c r="Q11" s="310" t="s">
        <v>19</v>
      </c>
      <c r="R11" s="18" t="s">
        <v>18</v>
      </c>
      <c r="S11" s="310" t="s">
        <v>19</v>
      </c>
      <c r="T11" s="17" t="s">
        <v>18</v>
      </c>
      <c r="U11" s="310" t="s">
        <v>19</v>
      </c>
      <c r="V11" s="19" t="s">
        <v>18</v>
      </c>
      <c r="W11" s="335" t="s">
        <v>19</v>
      </c>
      <c r="X11" s="19" t="s">
        <v>18</v>
      </c>
      <c r="Y11" s="20" t="s">
        <v>19</v>
      </c>
      <c r="Z11" s="21" t="s">
        <v>18</v>
      </c>
      <c r="AA11" s="335" t="s">
        <v>19</v>
      </c>
      <c r="AB11" s="21" t="s">
        <v>18</v>
      </c>
      <c r="AC11" s="21" t="s">
        <v>19</v>
      </c>
      <c r="AD11" s="360"/>
      <c r="AE11" s="395"/>
    </row>
    <row r="12" spans="1:32" ht="15.75" customHeight="1" x14ac:dyDescent="0.2">
      <c r="A12" s="16">
        <v>1</v>
      </c>
      <c r="B12" s="22">
        <v>2</v>
      </c>
      <c r="C12" s="16">
        <v>3</v>
      </c>
      <c r="D12" s="23">
        <v>4</v>
      </c>
      <c r="E12" s="16">
        <v>5</v>
      </c>
      <c r="F12" s="23">
        <v>6</v>
      </c>
      <c r="G12" s="353">
        <v>7</v>
      </c>
      <c r="H12" s="347"/>
      <c r="I12" s="353">
        <v>8</v>
      </c>
      <c r="J12" s="347"/>
      <c r="K12" s="353">
        <v>9</v>
      </c>
      <c r="L12" s="347"/>
      <c r="M12" s="22">
        <v>2</v>
      </c>
      <c r="N12" s="354">
        <v>10</v>
      </c>
      <c r="O12" s="355"/>
      <c r="P12" s="354">
        <v>11</v>
      </c>
      <c r="Q12" s="355"/>
      <c r="R12" s="354">
        <v>12</v>
      </c>
      <c r="S12" s="355"/>
      <c r="T12" s="354">
        <v>13</v>
      </c>
      <c r="U12" s="355"/>
      <c r="V12" s="354" t="s">
        <v>20</v>
      </c>
      <c r="W12" s="355"/>
      <c r="X12" s="354" t="s">
        <v>21</v>
      </c>
      <c r="Y12" s="355"/>
      <c r="Z12" s="354" t="s">
        <v>22</v>
      </c>
      <c r="AA12" s="355"/>
      <c r="AB12" s="361" t="s">
        <v>23</v>
      </c>
      <c r="AC12" s="362"/>
      <c r="AD12" s="16">
        <v>18</v>
      </c>
      <c r="AE12" s="16">
        <v>19</v>
      </c>
    </row>
    <row r="13" spans="1:32" ht="10.5" customHeight="1" x14ac:dyDescent="0.2">
      <c r="A13" s="24">
        <v>1</v>
      </c>
      <c r="B13" s="25">
        <v>2</v>
      </c>
      <c r="C13" s="26">
        <v>7</v>
      </c>
      <c r="D13" s="27">
        <v>8</v>
      </c>
      <c r="E13" s="26">
        <v>9</v>
      </c>
      <c r="F13" s="28">
        <v>10</v>
      </c>
      <c r="G13" s="26">
        <v>11</v>
      </c>
      <c r="H13" s="29">
        <v>12</v>
      </c>
      <c r="I13" s="24">
        <v>13</v>
      </c>
      <c r="J13" s="29">
        <v>14</v>
      </c>
      <c r="K13" s="24">
        <v>15</v>
      </c>
      <c r="L13" s="29">
        <v>16</v>
      </c>
      <c r="M13" s="29"/>
      <c r="N13" s="30">
        <v>17</v>
      </c>
      <c r="O13" s="311">
        <v>18</v>
      </c>
      <c r="P13" s="31">
        <v>19</v>
      </c>
      <c r="Q13" s="311">
        <v>20</v>
      </c>
      <c r="R13" s="31">
        <v>21</v>
      </c>
      <c r="S13" s="311">
        <v>22</v>
      </c>
      <c r="T13" s="29">
        <v>23</v>
      </c>
      <c r="U13" s="311">
        <v>24</v>
      </c>
      <c r="V13" s="29">
        <v>25</v>
      </c>
      <c r="W13" s="311">
        <v>26</v>
      </c>
      <c r="X13" s="29">
        <v>27</v>
      </c>
      <c r="Y13" s="32">
        <v>28</v>
      </c>
      <c r="Z13" s="33">
        <v>29</v>
      </c>
      <c r="AA13" s="311">
        <v>30</v>
      </c>
      <c r="AB13" s="33">
        <v>31</v>
      </c>
      <c r="AC13" s="33">
        <v>32</v>
      </c>
      <c r="AD13" s="24">
        <v>33</v>
      </c>
      <c r="AE13" s="26">
        <v>34</v>
      </c>
    </row>
    <row r="14" spans="1:32" ht="16.5" customHeight="1" x14ac:dyDescent="0.2">
      <c r="A14" s="34"/>
      <c r="B14" s="35"/>
      <c r="C14" s="36"/>
      <c r="D14" s="37" t="s">
        <v>49</v>
      </c>
      <c r="E14" s="36"/>
      <c r="F14" s="38"/>
      <c r="G14" s="36"/>
      <c r="H14" s="39"/>
      <c r="I14" s="34"/>
      <c r="J14" s="39"/>
      <c r="K14" s="34"/>
      <c r="L14" s="39"/>
      <c r="M14" s="39"/>
      <c r="N14" s="40"/>
      <c r="O14" s="312"/>
      <c r="P14" s="41"/>
      <c r="Q14" s="312"/>
      <c r="R14" s="41"/>
      <c r="S14" s="312"/>
      <c r="T14" s="39"/>
      <c r="U14" s="312"/>
      <c r="V14" s="39"/>
      <c r="W14" s="312"/>
      <c r="X14" s="39"/>
      <c r="Y14" s="42"/>
      <c r="Z14" s="43"/>
      <c r="AA14" s="312"/>
      <c r="AB14" s="43"/>
      <c r="AC14" s="43"/>
      <c r="AD14" s="34"/>
      <c r="AE14" s="36"/>
    </row>
    <row r="15" spans="1:32" ht="25.5" x14ac:dyDescent="0.2">
      <c r="A15" s="44"/>
      <c r="B15" s="45"/>
      <c r="C15" s="46"/>
      <c r="D15" s="47" t="s">
        <v>50</v>
      </c>
      <c r="E15" s="46"/>
      <c r="F15" s="48"/>
      <c r="G15" s="46"/>
      <c r="H15" s="313">
        <f>H16+H44+H49+H58+H63+H68</f>
        <v>4452728684</v>
      </c>
      <c r="I15" s="44"/>
      <c r="J15" s="313">
        <f>J16+J44+J49+J58+J63+J68</f>
        <v>4117514619.6900001</v>
      </c>
      <c r="K15" s="306"/>
      <c r="L15" s="313">
        <f>L16+L44+L49+L58+L63+L68</f>
        <v>4871430390.4099998</v>
      </c>
      <c r="M15" s="313">
        <f>M16+M44+M49+M58+M63+M68</f>
        <v>4772996539.4099998</v>
      </c>
      <c r="N15" s="50"/>
      <c r="O15" s="313">
        <f>O16+O44+O49+O58+O63+O68</f>
        <v>939768083.99000001</v>
      </c>
      <c r="P15" s="51"/>
      <c r="Q15" s="313">
        <f>Q16+Q44+Q49+Q58+Q63+Q68</f>
        <v>1000217857.6799999</v>
      </c>
      <c r="R15" s="51"/>
      <c r="S15" s="313">
        <f>S16+S44+S49+S58+S63+S68</f>
        <v>0</v>
      </c>
      <c r="T15" s="49"/>
      <c r="U15" s="313">
        <f>U16+U44+U49+U58+U63+U68</f>
        <v>0</v>
      </c>
      <c r="V15" s="49"/>
      <c r="W15" s="313">
        <f>W16+W44+W49+W58+W63+W68</f>
        <v>1939985941.6700001</v>
      </c>
      <c r="X15" s="341">
        <f>W15/M15*100</f>
        <v>40.645031389647848</v>
      </c>
      <c r="Y15" s="341">
        <f>X15</f>
        <v>40.645031389647848</v>
      </c>
      <c r="Z15" s="52"/>
      <c r="AA15" s="313">
        <f>AA16+AA44+AA49+AA58+AA63+AA68</f>
        <v>5814452151.3600006</v>
      </c>
      <c r="AB15" s="52"/>
      <c r="AC15" s="52"/>
      <c r="AD15" s="44"/>
      <c r="AE15" s="46"/>
    </row>
    <row r="16" spans="1:32" ht="90.75" customHeight="1" x14ac:dyDescent="0.2">
      <c r="A16" s="53">
        <v>1</v>
      </c>
      <c r="B16" s="54" t="s">
        <v>130</v>
      </c>
      <c r="C16" s="55" t="s">
        <v>210</v>
      </c>
      <c r="D16" s="56" t="s">
        <v>51</v>
      </c>
      <c r="E16" s="57" t="s">
        <v>106</v>
      </c>
      <c r="F16" s="58"/>
      <c r="G16" s="59"/>
      <c r="H16" s="60">
        <f>H17+H24+H27+H34+H38</f>
        <v>4174329684</v>
      </c>
      <c r="I16" s="53"/>
      <c r="J16" s="60">
        <f>J17+J24+J27+J34+J38</f>
        <v>3865781509.6900001</v>
      </c>
      <c r="K16" s="53"/>
      <c r="L16" s="60">
        <f>L17+L24+L27+L34+L38</f>
        <v>4710657290.4099998</v>
      </c>
      <c r="M16" s="60">
        <f>M17+M24+M27+M34+M38</f>
        <v>4652226039.4099998</v>
      </c>
      <c r="N16" s="61"/>
      <c r="O16" s="314">
        <f>O17+O24+O27+O34+O38</f>
        <v>939768083.99000001</v>
      </c>
      <c r="P16" s="61"/>
      <c r="Q16" s="314">
        <f>Q17+Q24+Q27+Q34+Q38</f>
        <v>981865057.67999995</v>
      </c>
      <c r="R16" s="61"/>
      <c r="S16" s="314">
        <f>S17+S24+S27+S34+S38</f>
        <v>0</v>
      </c>
      <c r="T16" s="60"/>
      <c r="U16" s="314">
        <f>U17+U24+U27+U34+U38</f>
        <v>0</v>
      </c>
      <c r="V16" s="60"/>
      <c r="W16" s="314">
        <f>W17+W24+W27+W34+W38</f>
        <v>1921633141.6700001</v>
      </c>
      <c r="X16" s="62">
        <f>W16/M16*100</f>
        <v>41.305670132780214</v>
      </c>
      <c r="Y16" s="62">
        <f>X16</f>
        <v>41.305670132780214</v>
      </c>
      <c r="Z16" s="63">
        <f t="shared" ref="Z16:AA18" si="0">I16+V16</f>
        <v>0</v>
      </c>
      <c r="AA16" s="314">
        <f t="shared" si="0"/>
        <v>5787414651.3600006</v>
      </c>
      <c r="AB16" s="64" t="e">
        <f t="shared" ref="AB16:AC18" si="1">Z16/G16*100</f>
        <v>#DIV/0!</v>
      </c>
      <c r="AC16" s="63">
        <f t="shared" si="1"/>
        <v>138.64296999690455</v>
      </c>
      <c r="AD16" s="65" t="s">
        <v>112</v>
      </c>
      <c r="AE16" s="66"/>
    </row>
    <row r="17" spans="1:31" ht="75.75" customHeight="1" x14ac:dyDescent="0.2">
      <c r="A17" s="67"/>
      <c r="B17" s="68" t="s">
        <v>131</v>
      </c>
      <c r="C17" s="69"/>
      <c r="D17" s="70" t="s">
        <v>52</v>
      </c>
      <c r="E17" s="71" t="s">
        <v>107</v>
      </c>
      <c r="F17" s="72" t="s">
        <v>99</v>
      </c>
      <c r="G17" s="73">
        <v>7</v>
      </c>
      <c r="H17" s="74">
        <f>H18+H19+H20+H21+H22+H23</f>
        <v>4200000</v>
      </c>
      <c r="I17" s="67">
        <v>5</v>
      </c>
      <c r="J17" s="74">
        <f>J18+J19+J20+J21+J22+J23</f>
        <v>3748094</v>
      </c>
      <c r="K17" s="67"/>
      <c r="L17" s="74">
        <f>L18+L19+L20+L21+L22+L23</f>
        <v>2970000</v>
      </c>
      <c r="M17" s="74">
        <f>M18+M19+M20+M21+M22+M23</f>
        <v>1680000</v>
      </c>
      <c r="N17" s="73">
        <f>O17/L17*100</f>
        <v>0</v>
      </c>
      <c r="O17" s="308">
        <f>O18+O19+O20+O21+O22+O23</f>
        <v>0</v>
      </c>
      <c r="P17" s="73">
        <f>Q17/L17*100</f>
        <v>32.323232323232325</v>
      </c>
      <c r="Q17" s="308">
        <f>Q18+Q19+Q20+Q21+Q22+Q23</f>
        <v>960000</v>
      </c>
      <c r="R17" s="73">
        <f>S17/L17*100</f>
        <v>0</v>
      </c>
      <c r="S17" s="308">
        <f>S18+S19+S20+S21+S22+S23</f>
        <v>0</v>
      </c>
      <c r="T17" s="74">
        <f>U17/L17*100</f>
        <v>0</v>
      </c>
      <c r="U17" s="308">
        <f>U18+U19+U20+U21+U22+U23</f>
        <v>0</v>
      </c>
      <c r="V17" s="74">
        <f>N17+P17+R17+T17</f>
        <v>32.323232323232325</v>
      </c>
      <c r="W17" s="308">
        <f>W18+W19+W20+W21+W22+W23</f>
        <v>960000</v>
      </c>
      <c r="X17" s="75">
        <f>W17/M17*100</f>
        <v>57.142857142857139</v>
      </c>
      <c r="Y17" s="75">
        <f>W17/L17*100</f>
        <v>32.323232323232325</v>
      </c>
      <c r="Z17" s="76">
        <f t="shared" si="0"/>
        <v>37.323232323232325</v>
      </c>
      <c r="AA17" s="308">
        <f t="shared" si="0"/>
        <v>4708094</v>
      </c>
      <c r="AB17" s="76">
        <f t="shared" si="1"/>
        <v>533.18903318903324</v>
      </c>
      <c r="AC17" s="76">
        <f t="shared" si="1"/>
        <v>112.09747619047619</v>
      </c>
      <c r="AD17" s="77" t="s">
        <v>112</v>
      </c>
      <c r="AE17" s="78"/>
    </row>
    <row r="18" spans="1:31" ht="41.25" customHeight="1" x14ac:dyDescent="0.2">
      <c r="A18" s="79"/>
      <c r="B18" s="80" t="s">
        <v>132</v>
      </c>
      <c r="C18" s="81"/>
      <c r="D18" s="82" t="s">
        <v>53</v>
      </c>
      <c r="E18" s="83" t="s">
        <v>133</v>
      </c>
      <c r="F18" s="84" t="s">
        <v>91</v>
      </c>
      <c r="G18" s="85">
        <v>5</v>
      </c>
      <c r="H18" s="86">
        <v>700000</v>
      </c>
      <c r="I18" s="87">
        <v>5</v>
      </c>
      <c r="J18" s="86">
        <v>700000</v>
      </c>
      <c r="K18" s="85">
        <v>5</v>
      </c>
      <c r="L18" s="86">
        <v>495000</v>
      </c>
      <c r="M18" s="86">
        <v>280000</v>
      </c>
      <c r="N18" s="85">
        <f>O18/L18*100</f>
        <v>0</v>
      </c>
      <c r="O18" s="307">
        <v>0</v>
      </c>
      <c r="P18" s="85"/>
      <c r="Q18" s="307">
        <v>280000</v>
      </c>
      <c r="R18" s="85"/>
      <c r="S18" s="307"/>
      <c r="T18" s="86"/>
      <c r="U18" s="307"/>
      <c r="V18" s="86">
        <v>5</v>
      </c>
      <c r="W18" s="307">
        <f>O18+Q18+S18+U18</f>
        <v>280000</v>
      </c>
      <c r="X18" s="90">
        <f>W18/M18*100</f>
        <v>100</v>
      </c>
      <c r="Y18" s="89">
        <f>W18/L18*100</f>
        <v>56.56565656565656</v>
      </c>
      <c r="Z18" s="90">
        <f t="shared" si="0"/>
        <v>10</v>
      </c>
      <c r="AA18" s="307">
        <f t="shared" si="0"/>
        <v>980000</v>
      </c>
      <c r="AB18" s="90">
        <f t="shared" si="1"/>
        <v>200</v>
      </c>
      <c r="AC18" s="90">
        <f t="shared" si="1"/>
        <v>140</v>
      </c>
      <c r="AD18" s="87"/>
      <c r="AE18" s="91"/>
    </row>
    <row r="19" spans="1:31" ht="42" customHeight="1" x14ac:dyDescent="0.2">
      <c r="A19" s="79"/>
      <c r="B19" s="80" t="s">
        <v>134</v>
      </c>
      <c r="C19" s="81"/>
      <c r="D19" s="82" t="s">
        <v>54</v>
      </c>
      <c r="E19" s="83" t="s">
        <v>139</v>
      </c>
      <c r="F19" s="84" t="s">
        <v>91</v>
      </c>
      <c r="G19" s="85">
        <v>5</v>
      </c>
      <c r="H19" s="86">
        <v>700000</v>
      </c>
      <c r="I19" s="87">
        <v>0</v>
      </c>
      <c r="J19" s="86">
        <v>320000</v>
      </c>
      <c r="K19" s="85">
        <v>5</v>
      </c>
      <c r="L19" s="86">
        <v>495000</v>
      </c>
      <c r="M19" s="86">
        <v>280000</v>
      </c>
      <c r="N19" s="85"/>
      <c r="O19" s="307">
        <v>0</v>
      </c>
      <c r="P19" s="85"/>
      <c r="Q19" s="307">
        <v>280000</v>
      </c>
      <c r="R19" s="85"/>
      <c r="S19" s="307"/>
      <c r="T19" s="86"/>
      <c r="U19" s="307"/>
      <c r="V19" s="86"/>
      <c r="W19" s="307">
        <f t="shared" ref="W19:W23" si="2">O19+Q19+S19+U19</f>
        <v>280000</v>
      </c>
      <c r="X19" s="90">
        <f>W19/M19*100</f>
        <v>100</v>
      </c>
      <c r="Y19" s="89">
        <f>W19/L19*100</f>
        <v>56.56565656565656</v>
      </c>
      <c r="Z19" s="90">
        <f>I19+V19</f>
        <v>0</v>
      </c>
      <c r="AA19" s="307">
        <f t="shared" ref="AA19:AA23" si="3">J19+W19</f>
        <v>600000</v>
      </c>
      <c r="AB19" s="90">
        <f t="shared" ref="AB19:AB23" si="4">Z19/G19*100</f>
        <v>0</v>
      </c>
      <c r="AC19" s="90">
        <f t="shared" ref="AC19:AC23" si="5">AA19/H19*100</f>
        <v>85.714285714285708</v>
      </c>
      <c r="AD19" s="87"/>
      <c r="AE19" s="91"/>
    </row>
    <row r="20" spans="1:31" ht="42.75" customHeight="1" x14ac:dyDescent="0.2">
      <c r="A20" s="79"/>
      <c r="B20" s="80" t="s">
        <v>135</v>
      </c>
      <c r="C20" s="81"/>
      <c r="D20" s="82" t="s">
        <v>55</v>
      </c>
      <c r="E20" s="83" t="s">
        <v>140</v>
      </c>
      <c r="F20" s="84" t="s">
        <v>91</v>
      </c>
      <c r="G20" s="85">
        <v>5</v>
      </c>
      <c r="H20" s="86">
        <v>700000</v>
      </c>
      <c r="I20" s="87">
        <v>0</v>
      </c>
      <c r="J20" s="86">
        <v>699794</v>
      </c>
      <c r="K20" s="85">
        <v>5</v>
      </c>
      <c r="L20" s="86">
        <v>495000</v>
      </c>
      <c r="M20" s="86">
        <v>280000</v>
      </c>
      <c r="N20" s="85"/>
      <c r="O20" s="307">
        <v>0</v>
      </c>
      <c r="P20" s="85"/>
      <c r="Q20" s="307">
        <v>280000</v>
      </c>
      <c r="R20" s="85"/>
      <c r="S20" s="307"/>
      <c r="T20" s="86"/>
      <c r="U20" s="307"/>
      <c r="V20" s="86"/>
      <c r="W20" s="307">
        <f t="shared" si="2"/>
        <v>280000</v>
      </c>
      <c r="X20" s="90">
        <f>V20/K20*100</f>
        <v>0</v>
      </c>
      <c r="Y20" s="89">
        <f t="shared" ref="Y20:Y23" si="6">W20/L20*100</f>
        <v>56.56565656565656</v>
      </c>
      <c r="Z20" s="90">
        <f t="shared" ref="Z20:Z23" si="7">I20+V20</f>
        <v>0</v>
      </c>
      <c r="AA20" s="307">
        <f t="shared" si="3"/>
        <v>979794</v>
      </c>
      <c r="AB20" s="90">
        <f t="shared" si="4"/>
        <v>0</v>
      </c>
      <c r="AC20" s="90">
        <f t="shared" si="5"/>
        <v>139.97057142857145</v>
      </c>
      <c r="AD20" s="87"/>
      <c r="AE20" s="91"/>
    </row>
    <row r="21" spans="1:31" ht="41.25" customHeight="1" x14ac:dyDescent="0.2">
      <c r="A21" s="79"/>
      <c r="B21" s="80" t="s">
        <v>136</v>
      </c>
      <c r="C21" s="81"/>
      <c r="D21" s="92" t="s">
        <v>56</v>
      </c>
      <c r="E21" s="83" t="s">
        <v>141</v>
      </c>
      <c r="F21" s="84" t="s">
        <v>91</v>
      </c>
      <c r="G21" s="85">
        <v>5</v>
      </c>
      <c r="H21" s="86">
        <v>700000</v>
      </c>
      <c r="I21" s="87">
        <v>0</v>
      </c>
      <c r="J21" s="86">
        <v>668400</v>
      </c>
      <c r="K21" s="85">
        <v>5</v>
      </c>
      <c r="L21" s="86">
        <v>495000</v>
      </c>
      <c r="M21" s="86">
        <v>280000</v>
      </c>
      <c r="N21" s="85"/>
      <c r="O21" s="307">
        <v>0</v>
      </c>
      <c r="P21" s="85"/>
      <c r="Q21" s="307">
        <v>120000</v>
      </c>
      <c r="R21" s="85"/>
      <c r="S21" s="307"/>
      <c r="T21" s="86"/>
      <c r="U21" s="307"/>
      <c r="V21" s="86"/>
      <c r="W21" s="307">
        <f t="shared" si="2"/>
        <v>120000</v>
      </c>
      <c r="X21" s="88">
        <f t="shared" ref="X21:X41" si="8">W21/M21*100</f>
        <v>42.857142857142854</v>
      </c>
      <c r="Y21" s="89">
        <f t="shared" si="6"/>
        <v>24.242424242424242</v>
      </c>
      <c r="Z21" s="90">
        <f t="shared" si="7"/>
        <v>0</v>
      </c>
      <c r="AA21" s="307">
        <f t="shared" si="3"/>
        <v>788400</v>
      </c>
      <c r="AB21" s="90">
        <f t="shared" si="4"/>
        <v>0</v>
      </c>
      <c r="AC21" s="90">
        <f t="shared" si="5"/>
        <v>112.62857142857143</v>
      </c>
      <c r="AD21" s="87"/>
      <c r="AE21" s="91"/>
    </row>
    <row r="22" spans="1:31" ht="54.75" customHeight="1" x14ac:dyDescent="0.2">
      <c r="A22" s="79"/>
      <c r="B22" s="80" t="s">
        <v>137</v>
      </c>
      <c r="C22" s="81"/>
      <c r="D22" s="82" t="s">
        <v>57</v>
      </c>
      <c r="E22" s="83" t="s">
        <v>142</v>
      </c>
      <c r="F22" s="84" t="s">
        <v>91</v>
      </c>
      <c r="G22" s="85">
        <v>5</v>
      </c>
      <c r="H22" s="86">
        <v>700000</v>
      </c>
      <c r="I22" s="87">
        <v>0</v>
      </c>
      <c r="J22" s="86">
        <v>691500</v>
      </c>
      <c r="K22" s="85">
        <v>5</v>
      </c>
      <c r="L22" s="86">
        <v>495000</v>
      </c>
      <c r="M22" s="86">
        <v>280000</v>
      </c>
      <c r="N22" s="85"/>
      <c r="O22" s="307">
        <v>0</v>
      </c>
      <c r="P22" s="85"/>
      <c r="Q22" s="307"/>
      <c r="R22" s="85"/>
      <c r="S22" s="307"/>
      <c r="T22" s="86"/>
      <c r="U22" s="307"/>
      <c r="V22" s="86"/>
      <c r="W22" s="307">
        <f t="shared" si="2"/>
        <v>0</v>
      </c>
      <c r="X22" s="88">
        <f t="shared" si="8"/>
        <v>0</v>
      </c>
      <c r="Y22" s="89">
        <f>W22/L22*100</f>
        <v>0</v>
      </c>
      <c r="Z22" s="90">
        <f t="shared" si="7"/>
        <v>0</v>
      </c>
      <c r="AA22" s="307">
        <f t="shared" si="3"/>
        <v>691500</v>
      </c>
      <c r="AB22" s="90">
        <f t="shared" si="4"/>
        <v>0</v>
      </c>
      <c r="AC22" s="90">
        <f t="shared" si="5"/>
        <v>98.785714285714292</v>
      </c>
      <c r="AD22" s="87"/>
      <c r="AE22" s="91"/>
    </row>
    <row r="23" spans="1:31" ht="68.25" customHeight="1" x14ac:dyDescent="0.2">
      <c r="A23" s="79"/>
      <c r="B23" s="80" t="s">
        <v>138</v>
      </c>
      <c r="C23" s="81"/>
      <c r="D23" s="82" t="s">
        <v>58</v>
      </c>
      <c r="E23" s="83" t="s">
        <v>143</v>
      </c>
      <c r="F23" s="84" t="s">
        <v>99</v>
      </c>
      <c r="G23" s="85">
        <v>5</v>
      </c>
      <c r="H23" s="86">
        <v>700000</v>
      </c>
      <c r="I23" s="87">
        <v>0</v>
      </c>
      <c r="J23" s="86">
        <v>668400</v>
      </c>
      <c r="K23" s="85">
        <v>5</v>
      </c>
      <c r="L23" s="86">
        <v>495000</v>
      </c>
      <c r="M23" s="86">
        <v>280000</v>
      </c>
      <c r="N23" s="85"/>
      <c r="O23" s="307">
        <v>0</v>
      </c>
      <c r="P23" s="85"/>
      <c r="Q23" s="307"/>
      <c r="R23" s="85"/>
      <c r="S23" s="307"/>
      <c r="T23" s="86"/>
      <c r="U23" s="307"/>
      <c r="V23" s="86"/>
      <c r="W23" s="307">
        <f t="shared" si="2"/>
        <v>0</v>
      </c>
      <c r="X23" s="88">
        <f t="shared" si="8"/>
        <v>0</v>
      </c>
      <c r="Y23" s="89">
        <f t="shared" si="6"/>
        <v>0</v>
      </c>
      <c r="Z23" s="90">
        <f t="shared" si="7"/>
        <v>0</v>
      </c>
      <c r="AA23" s="307">
        <f t="shared" si="3"/>
        <v>668400</v>
      </c>
      <c r="AB23" s="90">
        <f t="shared" si="4"/>
        <v>0</v>
      </c>
      <c r="AC23" s="90">
        <f t="shared" si="5"/>
        <v>95.48571428571428</v>
      </c>
      <c r="AD23" s="87"/>
      <c r="AE23" s="91"/>
    </row>
    <row r="24" spans="1:31" ht="42" customHeight="1" x14ac:dyDescent="0.2">
      <c r="A24" s="67"/>
      <c r="B24" s="93" t="s">
        <v>144</v>
      </c>
      <c r="C24" s="69"/>
      <c r="D24" s="94" t="s">
        <v>59</v>
      </c>
      <c r="E24" s="277" t="s">
        <v>117</v>
      </c>
      <c r="F24" s="72" t="s">
        <v>103</v>
      </c>
      <c r="G24" s="73">
        <v>2</v>
      </c>
      <c r="H24" s="74">
        <f>H25+H26</f>
        <v>3607499584</v>
      </c>
      <c r="I24" s="67"/>
      <c r="J24" s="74">
        <f>J25+J26</f>
        <v>3340027842.6900001</v>
      </c>
      <c r="K24" s="73">
        <v>2</v>
      </c>
      <c r="L24" s="74">
        <f>L25+L26</f>
        <v>4191513889.4099998</v>
      </c>
      <c r="M24" s="74">
        <f>M25+M26</f>
        <v>4191338889.4099998</v>
      </c>
      <c r="N24" s="73">
        <f>O24/L24*100</f>
        <v>21.504445118679453</v>
      </c>
      <c r="O24" s="308">
        <f>O25+O26</f>
        <v>901361803.99000001</v>
      </c>
      <c r="P24" s="73">
        <f>Q24/J24*100</f>
        <v>26.438376782176988</v>
      </c>
      <c r="Q24" s="308">
        <f>Q25+Q26</f>
        <v>883049145.67999995</v>
      </c>
      <c r="R24" s="73">
        <f>S24/L24*100</f>
        <v>0</v>
      </c>
      <c r="S24" s="308">
        <f>S25+S26</f>
        <v>0</v>
      </c>
      <c r="T24" s="74">
        <f>U24/L24*100</f>
        <v>0</v>
      </c>
      <c r="U24" s="308">
        <f>U25+U26</f>
        <v>0</v>
      </c>
      <c r="V24" s="74">
        <f>N24+P24+R24+T24</f>
        <v>47.942821900856444</v>
      </c>
      <c r="W24" s="308">
        <f>W25+W26</f>
        <v>1784410949.6700001</v>
      </c>
      <c r="X24" s="75">
        <f t="shared" si="8"/>
        <v>42.573769307429714</v>
      </c>
      <c r="Y24" s="75">
        <f>X24</f>
        <v>42.573769307429714</v>
      </c>
      <c r="Z24" s="76">
        <f>I24+V24</f>
        <v>47.942821900856444</v>
      </c>
      <c r="AA24" s="308">
        <f>J24+W24</f>
        <v>5124438792.3600006</v>
      </c>
      <c r="AB24" s="76">
        <f>Z24/G24*100</f>
        <v>2397.1410950428221</v>
      </c>
      <c r="AC24" s="76">
        <f>AA24/H24*100</f>
        <v>142.0496017542992</v>
      </c>
      <c r="AD24" s="77" t="s">
        <v>112</v>
      </c>
      <c r="AE24" s="78"/>
    </row>
    <row r="25" spans="1:31" ht="31.5" customHeight="1" x14ac:dyDescent="0.2">
      <c r="A25" s="87"/>
      <c r="B25" s="80" t="s">
        <v>145</v>
      </c>
      <c r="C25" s="95"/>
      <c r="D25" s="96" t="s">
        <v>60</v>
      </c>
      <c r="E25" s="97" t="s">
        <v>147</v>
      </c>
      <c r="F25" s="98" t="s">
        <v>92</v>
      </c>
      <c r="G25" s="85">
        <v>30</v>
      </c>
      <c r="H25" s="86">
        <v>3606824584</v>
      </c>
      <c r="I25" s="99">
        <v>30</v>
      </c>
      <c r="J25" s="86">
        <v>3339353042.6900001</v>
      </c>
      <c r="K25" s="85">
        <v>30</v>
      </c>
      <c r="L25" s="86">
        <v>4190893889.4099998</v>
      </c>
      <c r="M25" s="86">
        <v>4190893889.4099998</v>
      </c>
      <c r="N25" s="85">
        <v>30</v>
      </c>
      <c r="O25" s="307">
        <v>901361803.99000001</v>
      </c>
      <c r="P25" s="85"/>
      <c r="Q25" s="307">
        <v>882604145.67999995</v>
      </c>
      <c r="R25" s="85"/>
      <c r="S25" s="307"/>
      <c r="T25" s="86"/>
      <c r="U25" s="307"/>
      <c r="V25" s="86"/>
      <c r="W25" s="307">
        <f>O25+Q25+S25+U25</f>
        <v>1783965949.6700001</v>
      </c>
      <c r="X25" s="344">
        <f t="shared" si="8"/>
        <v>42.567671641076778</v>
      </c>
      <c r="Y25" s="89">
        <f>W25/L25*100</f>
        <v>42.567671641076778</v>
      </c>
      <c r="Z25" s="90">
        <f>I25+V25</f>
        <v>30</v>
      </c>
      <c r="AA25" s="307">
        <f t="shared" ref="AA25" si="9">J25+W25</f>
        <v>5123318992.3600006</v>
      </c>
      <c r="AB25" s="90">
        <f t="shared" ref="AB25:AB26" si="10">Z25/G25*100</f>
        <v>100</v>
      </c>
      <c r="AC25" s="90">
        <f t="shared" ref="AC25:AC26" si="11">AA25/H25*100</f>
        <v>142.04513895927244</v>
      </c>
      <c r="AD25" s="87"/>
      <c r="AE25" s="91"/>
    </row>
    <row r="26" spans="1:31" ht="54.75" customHeight="1" x14ac:dyDescent="0.2">
      <c r="A26" s="87"/>
      <c r="B26" s="80" t="s">
        <v>146</v>
      </c>
      <c r="C26" s="95"/>
      <c r="D26" s="96" t="s">
        <v>94</v>
      </c>
      <c r="E26" s="83" t="s">
        <v>148</v>
      </c>
      <c r="F26" s="98" t="s">
        <v>99</v>
      </c>
      <c r="G26" s="85">
        <v>5</v>
      </c>
      <c r="H26" s="86">
        <v>675000</v>
      </c>
      <c r="I26" s="87">
        <v>5</v>
      </c>
      <c r="J26" s="86">
        <v>674800</v>
      </c>
      <c r="K26" s="85">
        <v>5</v>
      </c>
      <c r="L26" s="86">
        <v>620000</v>
      </c>
      <c r="M26" s="86">
        <v>445000</v>
      </c>
      <c r="N26" s="85">
        <v>0</v>
      </c>
      <c r="O26" s="307">
        <v>0</v>
      </c>
      <c r="P26" s="85"/>
      <c r="Q26" s="307">
        <v>445000</v>
      </c>
      <c r="R26" s="85"/>
      <c r="S26" s="307"/>
      <c r="T26" s="86"/>
      <c r="U26" s="307"/>
      <c r="V26" s="86"/>
      <c r="W26" s="307">
        <f>O26+Q26+S26+U26</f>
        <v>445000</v>
      </c>
      <c r="X26" s="88">
        <f t="shared" si="8"/>
        <v>100</v>
      </c>
      <c r="Y26" s="89">
        <f t="shared" ref="Y26" si="12">W26/L26*100</f>
        <v>71.774193548387103</v>
      </c>
      <c r="Z26" s="90">
        <f>I26+V26</f>
        <v>5</v>
      </c>
      <c r="AA26" s="307">
        <f>J26+W26</f>
        <v>1119800</v>
      </c>
      <c r="AB26" s="90">
        <f t="shared" si="10"/>
        <v>100</v>
      </c>
      <c r="AC26" s="90">
        <f t="shared" si="11"/>
        <v>165.8962962962963</v>
      </c>
      <c r="AD26" s="87"/>
      <c r="AE26" s="91"/>
    </row>
    <row r="27" spans="1:31" ht="43.5" customHeight="1" x14ac:dyDescent="0.2">
      <c r="A27" s="67"/>
      <c r="B27" s="93" t="s">
        <v>149</v>
      </c>
      <c r="C27" s="69"/>
      <c r="D27" s="94" t="s">
        <v>61</v>
      </c>
      <c r="E27" s="278" t="s">
        <v>118</v>
      </c>
      <c r="F27" s="72" t="s">
        <v>104</v>
      </c>
      <c r="G27" s="73">
        <v>5</v>
      </c>
      <c r="H27" s="74">
        <f>H28+H29+H30+H31+H32</f>
        <v>152298900</v>
      </c>
      <c r="I27" s="67">
        <v>5</v>
      </c>
      <c r="J27" s="74">
        <f>J28+J29+J30+J31+J32+J33</f>
        <v>139234500</v>
      </c>
      <c r="K27" s="73">
        <v>5</v>
      </c>
      <c r="L27" s="74">
        <f>L28+L29+L30+L31+L32+L33</f>
        <v>110354001</v>
      </c>
      <c r="M27" s="74">
        <f>M28+M29+M30+M31+M32+M33</f>
        <v>56507250</v>
      </c>
      <c r="N27" s="73">
        <f>O27/L27*100</f>
        <v>0</v>
      </c>
      <c r="O27" s="308">
        <f>O28+O29+O30+O31+O32</f>
        <v>0</v>
      </c>
      <c r="P27" s="73">
        <f>Q27/L27*100</f>
        <v>10.69648575768449</v>
      </c>
      <c r="Q27" s="308">
        <f>Q28+Q29+Q30+Q31+Q32</f>
        <v>11804000</v>
      </c>
      <c r="R27" s="73">
        <f>S27/L27*100</f>
        <v>0</v>
      </c>
      <c r="S27" s="308">
        <f>S28+S29+S30+S31+S32</f>
        <v>0</v>
      </c>
      <c r="T27" s="74">
        <f>U27/L27*100</f>
        <v>0</v>
      </c>
      <c r="U27" s="308">
        <f>U28+U29+U30+U31+U32</f>
        <v>0</v>
      </c>
      <c r="V27" s="74">
        <f>N27+P27+R27+T27</f>
        <v>10.69648575768449</v>
      </c>
      <c r="W27" s="308">
        <f>W28+W29+W30+W31+W32</f>
        <v>11804000</v>
      </c>
      <c r="X27" s="75">
        <f t="shared" si="8"/>
        <v>20.889354905786426</v>
      </c>
      <c r="Y27" s="75">
        <f>X27</f>
        <v>20.889354905786426</v>
      </c>
      <c r="Z27" s="76">
        <f>I27+V27</f>
        <v>15.69648575768449</v>
      </c>
      <c r="AA27" s="308">
        <f>J27+W27</f>
        <v>151038500</v>
      </c>
      <c r="AB27" s="76">
        <f>Z27/G27*100</f>
        <v>313.92971515368981</v>
      </c>
      <c r="AC27" s="76">
        <f>AA27/J27*100</f>
        <v>108.47778388258658</v>
      </c>
      <c r="AD27" s="77" t="s">
        <v>112</v>
      </c>
      <c r="AE27" s="78"/>
    </row>
    <row r="28" spans="1:31" ht="45" customHeight="1" x14ac:dyDescent="0.2">
      <c r="A28" s="87"/>
      <c r="B28" s="80" t="s">
        <v>150</v>
      </c>
      <c r="C28" s="95"/>
      <c r="D28" s="96" t="s">
        <v>62</v>
      </c>
      <c r="E28" s="83" t="s">
        <v>162</v>
      </c>
      <c r="F28" s="98" t="s">
        <v>98</v>
      </c>
      <c r="G28" s="85">
        <v>10</v>
      </c>
      <c r="H28" s="86">
        <v>42093600</v>
      </c>
      <c r="I28" s="87">
        <v>10</v>
      </c>
      <c r="J28" s="86">
        <v>25635000</v>
      </c>
      <c r="K28" s="85">
        <v>10</v>
      </c>
      <c r="L28" s="86">
        <v>17460100</v>
      </c>
      <c r="M28" s="86">
        <v>10473200</v>
      </c>
      <c r="N28" s="85">
        <v>0</v>
      </c>
      <c r="O28" s="307">
        <v>0</v>
      </c>
      <c r="P28" s="85"/>
      <c r="Q28" s="307">
        <v>3350000</v>
      </c>
      <c r="R28" s="85"/>
      <c r="S28" s="307"/>
      <c r="T28" s="86"/>
      <c r="U28" s="307"/>
      <c r="V28" s="86"/>
      <c r="W28" s="307">
        <f>O28+Q28+S28+U28</f>
        <v>3350000</v>
      </c>
      <c r="X28" s="90">
        <f t="shared" si="8"/>
        <v>31.98640339151358</v>
      </c>
      <c r="Y28" s="89">
        <f t="shared" ref="Y28" si="13">W28/L28*100</f>
        <v>19.186602596777796</v>
      </c>
      <c r="Z28" s="90">
        <f>I28+V28</f>
        <v>10</v>
      </c>
      <c r="AA28" s="307">
        <f>J28+W28</f>
        <v>28985000</v>
      </c>
      <c r="AB28" s="90">
        <f t="shared" ref="AB28:AB32" si="14">Z28/G28*100</f>
        <v>100</v>
      </c>
      <c r="AC28" s="90">
        <f t="shared" ref="AC28:AC32" si="15">AA28/H28*100</f>
        <v>68.858448790314924</v>
      </c>
      <c r="AD28" s="87"/>
      <c r="AE28" s="91"/>
    </row>
    <row r="29" spans="1:31" ht="30" customHeight="1" x14ac:dyDescent="0.2">
      <c r="A29" s="87"/>
      <c r="B29" s="80" t="s">
        <v>151</v>
      </c>
      <c r="C29" s="95"/>
      <c r="D29" s="96" t="s">
        <v>63</v>
      </c>
      <c r="E29" s="101" t="s">
        <v>161</v>
      </c>
      <c r="F29" s="98" t="s">
        <v>98</v>
      </c>
      <c r="G29" s="85">
        <v>2</v>
      </c>
      <c r="H29" s="86">
        <v>45000000</v>
      </c>
      <c r="I29" s="87">
        <v>7</v>
      </c>
      <c r="J29" s="86">
        <v>28960000</v>
      </c>
      <c r="K29" s="85">
        <v>1500</v>
      </c>
      <c r="L29" s="86">
        <v>24990000</v>
      </c>
      <c r="M29" s="86">
        <v>7050000</v>
      </c>
      <c r="N29" s="85">
        <v>0</v>
      </c>
      <c r="O29" s="307">
        <v>0</v>
      </c>
      <c r="P29" s="85"/>
      <c r="Q29" s="307">
        <v>2580000</v>
      </c>
      <c r="R29" s="85"/>
      <c r="S29" s="307"/>
      <c r="T29" s="86"/>
      <c r="U29" s="307"/>
      <c r="V29" s="86"/>
      <c r="W29" s="307">
        <f t="shared" ref="W29:W41" si="16">O29+Q29+S29+U29</f>
        <v>2580000</v>
      </c>
      <c r="X29" s="88">
        <f t="shared" si="8"/>
        <v>36.595744680851062</v>
      </c>
      <c r="Y29" s="89">
        <f t="shared" ref="Y29:Y33" si="17">W29/L29*100</f>
        <v>10.324129651860744</v>
      </c>
      <c r="Z29" s="90">
        <f t="shared" ref="Z29:Z32" si="18">I29+V29</f>
        <v>7</v>
      </c>
      <c r="AA29" s="307">
        <f t="shared" ref="AA29:AA31" si="19">J29+W29</f>
        <v>31540000</v>
      </c>
      <c r="AB29" s="90">
        <f t="shared" si="14"/>
        <v>350</v>
      </c>
      <c r="AC29" s="90">
        <f t="shared" si="15"/>
        <v>70.088888888888889</v>
      </c>
      <c r="AD29" s="87"/>
      <c r="AE29" s="91"/>
    </row>
    <row r="30" spans="1:31" ht="44.25" customHeight="1" x14ac:dyDescent="0.2">
      <c r="A30" s="87"/>
      <c r="B30" s="80" t="s">
        <v>152</v>
      </c>
      <c r="C30" s="95"/>
      <c r="D30" s="96" t="s">
        <v>64</v>
      </c>
      <c r="E30" s="101" t="s">
        <v>160</v>
      </c>
      <c r="F30" s="98" t="s">
        <v>98</v>
      </c>
      <c r="G30" s="85">
        <v>5</v>
      </c>
      <c r="H30" s="86">
        <v>5677300</v>
      </c>
      <c r="I30" s="87">
        <v>5</v>
      </c>
      <c r="J30" s="86">
        <v>12065500</v>
      </c>
      <c r="K30" s="85">
        <v>3</v>
      </c>
      <c r="L30" s="86">
        <v>7697301</v>
      </c>
      <c r="M30" s="86">
        <v>4088700</v>
      </c>
      <c r="N30" s="85">
        <v>0</v>
      </c>
      <c r="O30" s="307">
        <v>0</v>
      </c>
      <c r="P30" s="85"/>
      <c r="Q30" s="307">
        <v>584000</v>
      </c>
      <c r="R30" s="85"/>
      <c r="S30" s="307"/>
      <c r="T30" s="86"/>
      <c r="U30" s="307"/>
      <c r="V30" s="86"/>
      <c r="W30" s="307">
        <f t="shared" si="16"/>
        <v>584000</v>
      </c>
      <c r="X30" s="88">
        <f t="shared" si="8"/>
        <v>14.283268520556655</v>
      </c>
      <c r="Y30" s="89">
        <f t="shared" si="17"/>
        <v>7.5870750020039495</v>
      </c>
      <c r="Z30" s="90">
        <f t="shared" si="18"/>
        <v>5</v>
      </c>
      <c r="AA30" s="307">
        <f t="shared" si="19"/>
        <v>12649500</v>
      </c>
      <c r="AB30" s="90">
        <f t="shared" si="14"/>
        <v>100</v>
      </c>
      <c r="AC30" s="90">
        <f t="shared" si="15"/>
        <v>222.80837722156659</v>
      </c>
      <c r="AD30" s="87"/>
      <c r="AE30" s="91"/>
    </row>
    <row r="31" spans="1:31" ht="41.25" customHeight="1" x14ac:dyDescent="0.2">
      <c r="A31" s="87"/>
      <c r="B31" s="80" t="s">
        <v>153</v>
      </c>
      <c r="C31" s="95"/>
      <c r="D31" s="96" t="s">
        <v>65</v>
      </c>
      <c r="E31" s="101" t="s">
        <v>159</v>
      </c>
      <c r="F31" s="98" t="s">
        <v>93</v>
      </c>
      <c r="G31" s="85">
        <v>5</v>
      </c>
      <c r="H31" s="86">
        <v>23000000</v>
      </c>
      <c r="I31" s="87">
        <v>5</v>
      </c>
      <c r="J31" s="86">
        <v>9745000</v>
      </c>
      <c r="K31" s="85">
        <v>2</v>
      </c>
      <c r="L31" s="86">
        <v>8324100</v>
      </c>
      <c r="M31" s="86">
        <v>8324100</v>
      </c>
      <c r="N31" s="85">
        <v>0</v>
      </c>
      <c r="O31" s="307">
        <v>0</v>
      </c>
      <c r="P31" s="85"/>
      <c r="Q31" s="307">
        <v>330000</v>
      </c>
      <c r="R31" s="85"/>
      <c r="S31" s="307"/>
      <c r="T31" s="86"/>
      <c r="U31" s="307"/>
      <c r="V31" s="86"/>
      <c r="W31" s="307">
        <f t="shared" si="16"/>
        <v>330000</v>
      </c>
      <c r="X31" s="88">
        <f t="shared" si="8"/>
        <v>3.9643925469420118</v>
      </c>
      <c r="Y31" s="89">
        <f t="shared" si="17"/>
        <v>3.9643925469420118</v>
      </c>
      <c r="Z31" s="90">
        <f t="shared" si="18"/>
        <v>5</v>
      </c>
      <c r="AA31" s="307">
        <f t="shared" si="19"/>
        <v>10075000</v>
      </c>
      <c r="AB31" s="90">
        <f t="shared" si="14"/>
        <v>100</v>
      </c>
      <c r="AC31" s="90">
        <f t="shared" si="15"/>
        <v>43.804347826086961</v>
      </c>
      <c r="AD31" s="87"/>
      <c r="AE31" s="91"/>
    </row>
    <row r="32" spans="1:31" ht="41.25" customHeight="1" x14ac:dyDescent="0.2">
      <c r="A32" s="87"/>
      <c r="B32" s="80" t="s">
        <v>154</v>
      </c>
      <c r="C32" s="95"/>
      <c r="D32" s="96" t="s">
        <v>66</v>
      </c>
      <c r="E32" s="101" t="s">
        <v>158</v>
      </c>
      <c r="F32" s="98" t="s">
        <v>99</v>
      </c>
      <c r="G32" s="85">
        <v>230</v>
      </c>
      <c r="H32" s="86">
        <v>36528000</v>
      </c>
      <c r="I32" s="87">
        <v>12</v>
      </c>
      <c r="J32" s="86">
        <v>40746000</v>
      </c>
      <c r="K32" s="85">
        <v>222</v>
      </c>
      <c r="L32" s="86">
        <v>38830000</v>
      </c>
      <c r="M32" s="86">
        <v>14824000</v>
      </c>
      <c r="N32" s="85">
        <v>0</v>
      </c>
      <c r="O32" s="307">
        <v>0</v>
      </c>
      <c r="P32" s="85"/>
      <c r="Q32" s="307">
        <v>4960000</v>
      </c>
      <c r="R32" s="85"/>
      <c r="S32" s="307"/>
      <c r="T32" s="86"/>
      <c r="U32" s="307"/>
      <c r="V32" s="86"/>
      <c r="W32" s="307">
        <f t="shared" si="16"/>
        <v>4960000</v>
      </c>
      <c r="X32" s="88">
        <f t="shared" si="8"/>
        <v>33.459255261737724</v>
      </c>
      <c r="Y32" s="89">
        <f t="shared" si="17"/>
        <v>12.773628637651299</v>
      </c>
      <c r="Z32" s="90">
        <f t="shared" si="18"/>
        <v>12</v>
      </c>
      <c r="AA32" s="307">
        <f>J32+W32</f>
        <v>45706000</v>
      </c>
      <c r="AB32" s="90">
        <f t="shared" si="14"/>
        <v>5.2173913043478262</v>
      </c>
      <c r="AC32" s="90">
        <f t="shared" si="15"/>
        <v>125.12593079281646</v>
      </c>
      <c r="AD32" s="87"/>
      <c r="AE32" s="91"/>
    </row>
    <row r="33" spans="1:31" s="15" customFormat="1" ht="41.25" customHeight="1" x14ac:dyDescent="0.2">
      <c r="A33" s="87"/>
      <c r="B33" s="100" t="s">
        <v>155</v>
      </c>
      <c r="C33" s="95"/>
      <c r="D33" s="96" t="s">
        <v>156</v>
      </c>
      <c r="E33" s="101" t="s">
        <v>157</v>
      </c>
      <c r="F33" s="98" t="s">
        <v>91</v>
      </c>
      <c r="G33" s="85">
        <v>10</v>
      </c>
      <c r="H33" s="86">
        <v>26669000</v>
      </c>
      <c r="I33" s="87"/>
      <c r="J33" s="86">
        <v>22083000</v>
      </c>
      <c r="K33" s="85">
        <v>10</v>
      </c>
      <c r="L33" s="86">
        <v>13052500</v>
      </c>
      <c r="M33" s="86">
        <v>11747250</v>
      </c>
      <c r="N33" s="85"/>
      <c r="O33" s="307">
        <v>0</v>
      </c>
      <c r="P33" s="85"/>
      <c r="Q33" s="307"/>
      <c r="R33" s="85"/>
      <c r="S33" s="307"/>
      <c r="T33" s="86"/>
      <c r="U33" s="307"/>
      <c r="V33" s="86"/>
      <c r="W33" s="307">
        <f t="shared" si="16"/>
        <v>0</v>
      </c>
      <c r="X33" s="88">
        <f t="shared" si="8"/>
        <v>0</v>
      </c>
      <c r="Y33" s="89">
        <f t="shared" si="17"/>
        <v>0</v>
      </c>
      <c r="Z33" s="90"/>
      <c r="AA33" s="307">
        <f>J33+W33</f>
        <v>22083000</v>
      </c>
      <c r="AB33" s="90"/>
      <c r="AC33" s="90"/>
      <c r="AD33" s="87"/>
      <c r="AE33" s="91"/>
    </row>
    <row r="34" spans="1:31" ht="44.25" customHeight="1" x14ac:dyDescent="0.2">
      <c r="A34" s="67"/>
      <c r="B34" s="93" t="s">
        <v>166</v>
      </c>
      <c r="C34" s="69"/>
      <c r="D34" s="94" t="s">
        <v>67</v>
      </c>
      <c r="E34" s="279" t="s">
        <v>118</v>
      </c>
      <c r="F34" s="72" t="s">
        <v>105</v>
      </c>
      <c r="G34" s="73">
        <v>3</v>
      </c>
      <c r="H34" s="74">
        <f>H35+H36+H37</f>
        <v>315011200</v>
      </c>
      <c r="I34" s="67">
        <v>3</v>
      </c>
      <c r="J34" s="74">
        <f>J35+J36+J37</f>
        <v>300869388</v>
      </c>
      <c r="K34" s="73">
        <v>3</v>
      </c>
      <c r="L34" s="74">
        <f>L35+L36+L37</f>
        <v>325734000</v>
      </c>
      <c r="M34" s="74">
        <f>M35+M36+M37</f>
        <v>322614500</v>
      </c>
      <c r="N34" s="73">
        <f>O34/L34*100</f>
        <v>11.790688107474196</v>
      </c>
      <c r="O34" s="308">
        <f>O35+O36+O37</f>
        <v>38406280</v>
      </c>
      <c r="P34" s="73">
        <f>Q34/L34*100</f>
        <v>23.648717051336366</v>
      </c>
      <c r="Q34" s="308">
        <f>Q35+Q36+Q37</f>
        <v>77031912</v>
      </c>
      <c r="R34" s="73">
        <f>S34/L34*100</f>
        <v>0</v>
      </c>
      <c r="S34" s="308">
        <f>S35+S36+S37</f>
        <v>0</v>
      </c>
      <c r="T34" s="74">
        <f>U34/L34*100</f>
        <v>0</v>
      </c>
      <c r="U34" s="308">
        <f>U35+U36+U37</f>
        <v>0</v>
      </c>
      <c r="V34" s="74">
        <f>N34+P34+R34+T34</f>
        <v>35.439405158810558</v>
      </c>
      <c r="W34" s="308">
        <f>W35+W36+W37</f>
        <v>115438192</v>
      </c>
      <c r="X34" s="75">
        <f t="shared" si="8"/>
        <v>35.782084190264229</v>
      </c>
      <c r="Y34" s="75">
        <f>X34</f>
        <v>35.782084190264229</v>
      </c>
      <c r="Z34" s="76">
        <f>I34+V34</f>
        <v>38.439405158810558</v>
      </c>
      <c r="AA34" s="308">
        <f>J34+W34</f>
        <v>416307580</v>
      </c>
      <c r="AB34" s="76">
        <f>Z34/G34*100</f>
        <v>1281.3135052936852</v>
      </c>
      <c r="AC34" s="76">
        <f>AA34/H34*100</f>
        <v>132.15643761237698</v>
      </c>
      <c r="AD34" s="77" t="s">
        <v>112</v>
      </c>
      <c r="AE34" s="78"/>
    </row>
    <row r="35" spans="1:31" ht="42.75" customHeight="1" x14ac:dyDescent="0.2">
      <c r="A35" s="87"/>
      <c r="B35" s="80" t="s">
        <v>167</v>
      </c>
      <c r="C35" s="95"/>
      <c r="D35" s="82" t="s">
        <v>68</v>
      </c>
      <c r="E35" s="101" t="s">
        <v>163</v>
      </c>
      <c r="F35" s="98" t="s">
        <v>99</v>
      </c>
      <c r="G35" s="85">
        <v>3</v>
      </c>
      <c r="H35" s="86">
        <v>89011200</v>
      </c>
      <c r="I35" s="87">
        <v>3</v>
      </c>
      <c r="J35" s="86">
        <v>63447908</v>
      </c>
      <c r="K35" s="85">
        <v>3</v>
      </c>
      <c r="L35" s="86">
        <v>85453200</v>
      </c>
      <c r="M35" s="86">
        <v>85453200</v>
      </c>
      <c r="N35" s="85">
        <v>3</v>
      </c>
      <c r="O35" s="307"/>
      <c r="P35" s="85"/>
      <c r="Q35" s="307">
        <v>19422492</v>
      </c>
      <c r="R35" s="85"/>
      <c r="S35" s="307"/>
      <c r="T35" s="86"/>
      <c r="U35" s="307"/>
      <c r="V35" s="86"/>
      <c r="W35" s="307">
        <f t="shared" si="16"/>
        <v>19422492</v>
      </c>
      <c r="X35" s="88">
        <f t="shared" si="8"/>
        <v>22.728805942902081</v>
      </c>
      <c r="Y35" s="89">
        <f t="shared" ref="Y35" si="20">W35/L35*100</f>
        <v>22.728805942902081</v>
      </c>
      <c r="Z35" s="90">
        <f t="shared" ref="Z35" si="21">I35+V35</f>
        <v>3</v>
      </c>
      <c r="AA35" s="307">
        <f>J35+W35</f>
        <v>82870400</v>
      </c>
      <c r="AB35" s="90">
        <f t="shared" ref="AB35:AB37" si="22">Z35/G35*100</f>
        <v>100</v>
      </c>
      <c r="AC35" s="90">
        <f t="shared" ref="AC35:AC37" si="23">AA35/H35*100</f>
        <v>93.101092896174862</v>
      </c>
      <c r="AD35" s="87"/>
      <c r="AE35" s="91"/>
    </row>
    <row r="36" spans="1:31" ht="44.25" customHeight="1" x14ac:dyDescent="0.2">
      <c r="A36" s="87"/>
      <c r="B36" s="80" t="s">
        <v>168</v>
      </c>
      <c r="C36" s="95"/>
      <c r="D36" s="82" t="s">
        <v>69</v>
      </c>
      <c r="E36" s="101" t="s">
        <v>164</v>
      </c>
      <c r="F36" s="98" t="s">
        <v>99</v>
      </c>
      <c r="G36" s="85">
        <v>2</v>
      </c>
      <c r="H36" s="86">
        <v>10000000</v>
      </c>
      <c r="I36" s="87">
        <v>4</v>
      </c>
      <c r="J36" s="86">
        <v>10000000</v>
      </c>
      <c r="K36" s="85">
        <v>3</v>
      </c>
      <c r="L36" s="86">
        <v>9784800</v>
      </c>
      <c r="M36" s="86">
        <v>6665300</v>
      </c>
      <c r="N36" s="85">
        <v>0</v>
      </c>
      <c r="O36" s="307">
        <v>0</v>
      </c>
      <c r="P36" s="85"/>
      <c r="Q36" s="307"/>
      <c r="R36" s="85"/>
      <c r="S36" s="307"/>
      <c r="T36" s="86"/>
      <c r="U36" s="307"/>
      <c r="V36" s="86"/>
      <c r="W36" s="307">
        <f t="shared" si="16"/>
        <v>0</v>
      </c>
      <c r="X36" s="88">
        <f t="shared" si="8"/>
        <v>0</v>
      </c>
      <c r="Y36" s="89">
        <f t="shared" ref="Y36:Y37" si="24">W36/L36*100</f>
        <v>0</v>
      </c>
      <c r="Z36" s="90">
        <f t="shared" ref="Z36:Z37" si="25">I36+V36</f>
        <v>4</v>
      </c>
      <c r="AA36" s="307">
        <f t="shared" ref="AA36:AA37" si="26">J36+W36</f>
        <v>10000000</v>
      </c>
      <c r="AB36" s="90">
        <f t="shared" si="22"/>
        <v>200</v>
      </c>
      <c r="AC36" s="90">
        <f t="shared" si="23"/>
        <v>100</v>
      </c>
      <c r="AD36" s="87"/>
      <c r="AE36" s="91"/>
    </row>
    <row r="37" spans="1:31" ht="43.5" customHeight="1" x14ac:dyDescent="0.2">
      <c r="A37" s="87"/>
      <c r="B37" s="80" t="s">
        <v>169</v>
      </c>
      <c r="C37" s="95"/>
      <c r="D37" s="82" t="s">
        <v>70</v>
      </c>
      <c r="E37" s="101" t="s">
        <v>165</v>
      </c>
      <c r="F37" s="98" t="s">
        <v>99</v>
      </c>
      <c r="G37" s="85">
        <v>7</v>
      </c>
      <c r="H37" s="86">
        <v>216000000</v>
      </c>
      <c r="I37" s="87">
        <v>6</v>
      </c>
      <c r="J37" s="86">
        <v>227421480</v>
      </c>
      <c r="K37" s="85">
        <v>8</v>
      </c>
      <c r="L37" s="86">
        <v>230496000</v>
      </c>
      <c r="M37" s="86">
        <v>230496000</v>
      </c>
      <c r="N37" s="85">
        <v>8</v>
      </c>
      <c r="O37" s="307">
        <v>38406280</v>
      </c>
      <c r="P37" s="85"/>
      <c r="Q37" s="307">
        <v>57609420</v>
      </c>
      <c r="R37" s="85"/>
      <c r="S37" s="307"/>
      <c r="T37" s="86"/>
      <c r="U37" s="307"/>
      <c r="V37" s="86"/>
      <c r="W37" s="307">
        <f t="shared" si="16"/>
        <v>96015700</v>
      </c>
      <c r="X37" s="344">
        <f t="shared" si="8"/>
        <v>41.656124184367627</v>
      </c>
      <c r="Y37" s="89">
        <f t="shared" si="24"/>
        <v>41.656124184367627</v>
      </c>
      <c r="Z37" s="90">
        <f t="shared" si="25"/>
        <v>6</v>
      </c>
      <c r="AA37" s="307">
        <f t="shared" si="26"/>
        <v>323437180</v>
      </c>
      <c r="AB37" s="90">
        <f t="shared" si="22"/>
        <v>85.714285714285708</v>
      </c>
      <c r="AC37" s="90">
        <f t="shared" si="23"/>
        <v>149.73943518518519</v>
      </c>
      <c r="AD37" s="87"/>
      <c r="AE37" s="91"/>
    </row>
    <row r="38" spans="1:31" ht="70.5" customHeight="1" x14ac:dyDescent="0.2">
      <c r="A38" s="67"/>
      <c r="B38" s="93" t="s">
        <v>170</v>
      </c>
      <c r="C38" s="69"/>
      <c r="D38" s="94" t="s">
        <v>71</v>
      </c>
      <c r="E38" s="279" t="s">
        <v>118</v>
      </c>
      <c r="F38" s="72" t="s">
        <v>105</v>
      </c>
      <c r="G38" s="73">
        <v>3</v>
      </c>
      <c r="H38" s="74">
        <f>H39+H40+H41</f>
        <v>95320000</v>
      </c>
      <c r="I38" s="67">
        <v>3</v>
      </c>
      <c r="J38" s="74">
        <f>J39+J40+J41</f>
        <v>81901685</v>
      </c>
      <c r="K38" s="73">
        <v>3</v>
      </c>
      <c r="L38" s="74">
        <f>L39+L40+L41</f>
        <v>80085400</v>
      </c>
      <c r="M38" s="74">
        <f>M39+M40+M41</f>
        <v>80085400</v>
      </c>
      <c r="N38" s="73">
        <f>O38/L38*100</f>
        <v>0</v>
      </c>
      <c r="O38" s="308">
        <f>O39+O40+O41</f>
        <v>0</v>
      </c>
      <c r="P38" s="73">
        <f>Q38/L38*100</f>
        <v>11.262976772295573</v>
      </c>
      <c r="Q38" s="308">
        <f>Q39+Q40+Q41</f>
        <v>9020000</v>
      </c>
      <c r="R38" s="73">
        <f>S38/L38*100</f>
        <v>0</v>
      </c>
      <c r="S38" s="308">
        <f>S39+S40+S41</f>
        <v>0</v>
      </c>
      <c r="T38" s="74">
        <f>U38/L38*100</f>
        <v>0</v>
      </c>
      <c r="U38" s="308">
        <f>U39+U40+U41</f>
        <v>0</v>
      </c>
      <c r="V38" s="74">
        <f>N38+P38+R38+T38</f>
        <v>11.262976772295573</v>
      </c>
      <c r="W38" s="308">
        <f>W39+W40+W41</f>
        <v>9020000</v>
      </c>
      <c r="X38" s="75">
        <f t="shared" si="8"/>
        <v>11.262976772295573</v>
      </c>
      <c r="Y38" s="75">
        <f>X38</f>
        <v>11.262976772295573</v>
      </c>
      <c r="Z38" s="76">
        <f>I38+V38</f>
        <v>14.262976772295573</v>
      </c>
      <c r="AA38" s="308">
        <f>J38+W38</f>
        <v>90921685</v>
      </c>
      <c r="AB38" s="76">
        <f>Z38/G38*100</f>
        <v>475.43255907651911</v>
      </c>
      <c r="AC38" s="76">
        <f>AA38/H38*100</f>
        <v>95.385737515736466</v>
      </c>
      <c r="AD38" s="77" t="s">
        <v>112</v>
      </c>
      <c r="AE38" s="78"/>
    </row>
    <row r="39" spans="1:31" ht="84.75" customHeight="1" x14ac:dyDescent="0.2">
      <c r="A39" s="87"/>
      <c r="B39" s="80" t="s">
        <v>171</v>
      </c>
      <c r="C39" s="95"/>
      <c r="D39" s="96" t="s">
        <v>72</v>
      </c>
      <c r="E39" s="101" t="s">
        <v>174</v>
      </c>
      <c r="F39" s="98" t="s">
        <v>100</v>
      </c>
      <c r="G39" s="85">
        <v>3</v>
      </c>
      <c r="H39" s="86">
        <v>69580000</v>
      </c>
      <c r="I39" s="87">
        <v>3</v>
      </c>
      <c r="J39" s="86">
        <v>71112485</v>
      </c>
      <c r="K39" s="85">
        <v>3</v>
      </c>
      <c r="L39" s="86">
        <v>70385400</v>
      </c>
      <c r="M39" s="86">
        <v>70385400</v>
      </c>
      <c r="N39" s="85">
        <v>3</v>
      </c>
      <c r="O39" s="307"/>
      <c r="P39" s="85"/>
      <c r="Q39" s="307">
        <v>7800000</v>
      </c>
      <c r="R39" s="85"/>
      <c r="S39" s="307"/>
      <c r="T39" s="86"/>
      <c r="U39" s="307"/>
      <c r="V39" s="86"/>
      <c r="W39" s="307">
        <f t="shared" si="16"/>
        <v>7800000</v>
      </c>
      <c r="X39" s="88">
        <f t="shared" si="8"/>
        <v>11.081843677808182</v>
      </c>
      <c r="Y39" s="89">
        <f t="shared" ref="Y39" si="27">W39/L39*100</f>
        <v>11.081843677808182</v>
      </c>
      <c r="Z39" s="90">
        <f t="shared" ref="Z39" si="28">I39+V39</f>
        <v>3</v>
      </c>
      <c r="AA39" s="307">
        <f t="shared" ref="AA39" si="29">J39+W39</f>
        <v>78912485</v>
      </c>
      <c r="AB39" s="90">
        <f t="shared" ref="AB39:AB41" si="30">Z39/G39*100</f>
        <v>100</v>
      </c>
      <c r="AC39" s="90">
        <f t="shared" ref="AC39:AC41" si="31">AA39/H39*100</f>
        <v>113.41259701063524</v>
      </c>
      <c r="AD39" s="87"/>
      <c r="AE39" s="91"/>
    </row>
    <row r="40" spans="1:31" ht="54.75" customHeight="1" x14ac:dyDescent="0.2">
      <c r="A40" s="87"/>
      <c r="B40" s="80" t="s">
        <v>172</v>
      </c>
      <c r="C40" s="95"/>
      <c r="D40" s="96" t="s">
        <v>73</v>
      </c>
      <c r="E40" s="101" t="s">
        <v>175</v>
      </c>
      <c r="F40" s="98" t="s">
        <v>100</v>
      </c>
      <c r="G40" s="85">
        <v>5</v>
      </c>
      <c r="H40" s="86">
        <v>13800000</v>
      </c>
      <c r="I40" s="87">
        <v>1</v>
      </c>
      <c r="J40" s="86">
        <v>4089200</v>
      </c>
      <c r="K40" s="85">
        <v>5</v>
      </c>
      <c r="L40" s="86">
        <v>3000000</v>
      </c>
      <c r="M40" s="86">
        <v>3000000</v>
      </c>
      <c r="N40" s="85">
        <v>0</v>
      </c>
      <c r="O40" s="307">
        <v>0</v>
      </c>
      <c r="P40" s="85"/>
      <c r="Q40" s="307"/>
      <c r="R40" s="85"/>
      <c r="S40" s="307"/>
      <c r="T40" s="86"/>
      <c r="U40" s="307"/>
      <c r="V40" s="86"/>
      <c r="W40" s="307">
        <f t="shared" si="16"/>
        <v>0</v>
      </c>
      <c r="X40" s="88">
        <f t="shared" si="8"/>
        <v>0</v>
      </c>
      <c r="Y40" s="89">
        <f t="shared" ref="Y40:Y41" si="32">W40/L40*100</f>
        <v>0</v>
      </c>
      <c r="Z40" s="90">
        <f t="shared" ref="Z40:Z41" si="33">I40+V40</f>
        <v>1</v>
      </c>
      <c r="AA40" s="307">
        <f t="shared" ref="AA40:AA41" si="34">J40+W40</f>
        <v>4089200</v>
      </c>
      <c r="AB40" s="90">
        <f t="shared" si="30"/>
        <v>20</v>
      </c>
      <c r="AC40" s="90">
        <f t="shared" si="31"/>
        <v>29.631884057971014</v>
      </c>
      <c r="AD40" s="87"/>
      <c r="AE40" s="91"/>
    </row>
    <row r="41" spans="1:31" ht="69.75" customHeight="1" x14ac:dyDescent="0.2">
      <c r="A41" s="87"/>
      <c r="B41" s="80" t="s">
        <v>173</v>
      </c>
      <c r="C41" s="102"/>
      <c r="D41" s="96" t="s">
        <v>74</v>
      </c>
      <c r="E41" s="101" t="s">
        <v>176</v>
      </c>
      <c r="F41" s="103" t="s">
        <v>100</v>
      </c>
      <c r="G41" s="104">
        <v>60</v>
      </c>
      <c r="H41" s="105">
        <v>11940000</v>
      </c>
      <c r="I41" s="106">
        <v>11</v>
      </c>
      <c r="J41" s="105">
        <v>6700000</v>
      </c>
      <c r="K41" s="107">
        <v>60</v>
      </c>
      <c r="L41" s="86">
        <v>6700000</v>
      </c>
      <c r="M41" s="105">
        <v>6700000</v>
      </c>
      <c r="N41" s="107">
        <v>0</v>
      </c>
      <c r="O41" s="315">
        <v>0</v>
      </c>
      <c r="P41" s="107"/>
      <c r="Q41" s="315">
        <v>1220000</v>
      </c>
      <c r="R41" s="107"/>
      <c r="S41" s="315"/>
      <c r="T41" s="105"/>
      <c r="U41" s="315"/>
      <c r="V41" s="105"/>
      <c r="W41" s="315">
        <f t="shared" si="16"/>
        <v>1220000</v>
      </c>
      <c r="X41" s="108">
        <f t="shared" si="8"/>
        <v>18.208955223880597</v>
      </c>
      <c r="Y41" s="109">
        <f t="shared" si="32"/>
        <v>18.208955223880597</v>
      </c>
      <c r="Z41" s="110">
        <f t="shared" si="33"/>
        <v>11</v>
      </c>
      <c r="AA41" s="315">
        <f t="shared" si="34"/>
        <v>7920000</v>
      </c>
      <c r="AB41" s="110">
        <f t="shared" si="30"/>
        <v>18.333333333333332</v>
      </c>
      <c r="AC41" s="110">
        <f t="shared" si="31"/>
        <v>66.331658291457288</v>
      </c>
      <c r="AD41" s="106"/>
      <c r="AE41" s="111"/>
    </row>
    <row r="42" spans="1:31" ht="15.75" customHeight="1" x14ac:dyDescent="0.2">
      <c r="A42" s="112"/>
      <c r="B42" s="113"/>
      <c r="C42" s="113"/>
      <c r="D42" s="114"/>
      <c r="E42" s="115"/>
      <c r="F42" s="116"/>
      <c r="G42" s="288"/>
      <c r="H42" s="289"/>
      <c r="I42" s="290"/>
      <c r="J42" s="289"/>
      <c r="K42" s="288"/>
      <c r="L42" s="289"/>
      <c r="M42" s="289"/>
      <c r="N42" s="288"/>
      <c r="O42" s="316"/>
      <c r="P42" s="288"/>
      <c r="Q42" s="377" t="s">
        <v>24</v>
      </c>
      <c r="R42" s="377"/>
      <c r="S42" s="377"/>
      <c r="T42" s="377"/>
      <c r="U42" s="377"/>
      <c r="V42" s="377"/>
      <c r="W42" s="377"/>
      <c r="X42" s="120">
        <f>SUM(X17+X24+X27+X34+X38)/5</f>
        <v>33.530208463726616</v>
      </c>
      <c r="Y42" s="120"/>
      <c r="Z42" s="295"/>
      <c r="AA42" s="337"/>
      <c r="AB42" s="296"/>
      <c r="AC42" s="296"/>
      <c r="AD42" s="297"/>
      <c r="AE42" s="298"/>
    </row>
    <row r="43" spans="1:31" ht="15.75" customHeight="1" x14ac:dyDescent="0.2">
      <c r="A43" s="112"/>
      <c r="B43" s="113"/>
      <c r="C43" s="113"/>
      <c r="D43" s="121"/>
      <c r="E43" s="122"/>
      <c r="F43" s="123"/>
      <c r="G43" s="291"/>
      <c r="H43" s="292"/>
      <c r="I43" s="293"/>
      <c r="J43" s="292"/>
      <c r="K43" s="291"/>
      <c r="L43" s="292"/>
      <c r="M43" s="292"/>
      <c r="N43" s="291"/>
      <c r="O43" s="317"/>
      <c r="P43" s="291"/>
      <c r="Q43" s="378" t="s">
        <v>25</v>
      </c>
      <c r="R43" s="378"/>
      <c r="S43" s="378"/>
      <c r="T43" s="378"/>
      <c r="U43" s="378"/>
      <c r="V43" s="378"/>
      <c r="W43" s="378"/>
      <c r="X43" s="294" t="s">
        <v>204</v>
      </c>
      <c r="Y43" s="120"/>
      <c r="Z43" s="128"/>
      <c r="AA43" s="338"/>
      <c r="AB43" s="129"/>
      <c r="AC43" s="129"/>
      <c r="AD43" s="130"/>
      <c r="AE43" s="131"/>
    </row>
    <row r="44" spans="1:31" ht="84.75" customHeight="1" x14ac:dyDescent="0.2">
      <c r="A44" s="53">
        <v>2</v>
      </c>
      <c r="B44" s="132" t="s">
        <v>177</v>
      </c>
      <c r="C44" s="59"/>
      <c r="D44" s="133" t="s">
        <v>75</v>
      </c>
      <c r="E44" s="280" t="s">
        <v>119</v>
      </c>
      <c r="F44" s="58"/>
      <c r="G44" s="61"/>
      <c r="H44" s="60">
        <f>H45</f>
        <v>25000000</v>
      </c>
      <c r="I44" s="53">
        <v>80</v>
      </c>
      <c r="J44" s="60">
        <f>J45</f>
        <v>23837500</v>
      </c>
      <c r="K44" s="61"/>
      <c r="L44" s="60">
        <f>L45</f>
        <v>15571100</v>
      </c>
      <c r="M44" s="60">
        <f>M45</f>
        <v>12371100</v>
      </c>
      <c r="N44" s="61"/>
      <c r="O44" s="314">
        <f>O45</f>
        <v>0</v>
      </c>
      <c r="P44" s="61"/>
      <c r="Q44" s="314">
        <f>Q45</f>
        <v>3200000</v>
      </c>
      <c r="R44" s="61"/>
      <c r="S44" s="314">
        <f>S45</f>
        <v>0</v>
      </c>
      <c r="T44" s="60"/>
      <c r="U44" s="314">
        <f>U45</f>
        <v>0</v>
      </c>
      <c r="V44" s="60"/>
      <c r="W44" s="314">
        <f>W45</f>
        <v>3200000</v>
      </c>
      <c r="X44" s="134">
        <f>X45</f>
        <v>20.550892358279118</v>
      </c>
      <c r="Y44" s="135">
        <f>Y45</f>
        <v>20.550892358279118</v>
      </c>
      <c r="Z44" s="63"/>
      <c r="AA44" s="314">
        <f>AA45</f>
        <v>27037500</v>
      </c>
      <c r="AB44" s="63"/>
      <c r="AC44" s="63"/>
      <c r="AD44" s="65" t="s">
        <v>110</v>
      </c>
      <c r="AE44" s="66"/>
    </row>
    <row r="45" spans="1:31" ht="110.25" customHeight="1" x14ac:dyDescent="0.2">
      <c r="A45" s="67"/>
      <c r="B45" s="93" t="s">
        <v>178</v>
      </c>
      <c r="C45" s="69"/>
      <c r="D45" s="136" t="s">
        <v>76</v>
      </c>
      <c r="E45" s="281" t="s">
        <v>120</v>
      </c>
      <c r="F45" s="137"/>
      <c r="G45" s="138">
        <v>2</v>
      </c>
      <c r="H45" s="139">
        <v>25000000</v>
      </c>
      <c r="I45" s="140">
        <v>80</v>
      </c>
      <c r="J45" s="139">
        <f>J46</f>
        <v>23837500</v>
      </c>
      <c r="K45" s="138">
        <v>2</v>
      </c>
      <c r="L45" s="139">
        <f>L46</f>
        <v>15571100</v>
      </c>
      <c r="M45" s="139">
        <f>M46</f>
        <v>12371100</v>
      </c>
      <c r="N45" s="138">
        <f>O45/L45*100</f>
        <v>0</v>
      </c>
      <c r="O45" s="308">
        <f>O46</f>
        <v>0</v>
      </c>
      <c r="P45" s="73">
        <f>Q45/L45*100</f>
        <v>20.550892358279118</v>
      </c>
      <c r="Q45" s="308">
        <f>Q46</f>
        <v>3200000</v>
      </c>
      <c r="R45" s="73">
        <f>S45/L45*100</f>
        <v>0</v>
      </c>
      <c r="S45" s="308">
        <f>S46</f>
        <v>0</v>
      </c>
      <c r="T45" s="74">
        <f>U45/L45*100</f>
        <v>0</v>
      </c>
      <c r="U45" s="308">
        <f>U46</f>
        <v>0</v>
      </c>
      <c r="V45" s="74">
        <f>N45+P45+R45+T45</f>
        <v>20.550892358279118</v>
      </c>
      <c r="W45" s="308">
        <f>W46</f>
        <v>3200000</v>
      </c>
      <c r="X45" s="75">
        <f>W45/L45*100</f>
        <v>20.550892358279118</v>
      </c>
      <c r="Y45" s="75">
        <f>X45</f>
        <v>20.550892358279118</v>
      </c>
      <c r="Z45" s="76">
        <f>I45+V45</f>
        <v>100.55089235827911</v>
      </c>
      <c r="AA45" s="308">
        <f>J45+W45</f>
        <v>27037500</v>
      </c>
      <c r="AB45" s="141">
        <f>Z45/G45*100</f>
        <v>5027.5446179139553</v>
      </c>
      <c r="AC45" s="76">
        <f>AA45/H45*100</f>
        <v>108.14999999999999</v>
      </c>
      <c r="AD45" s="77" t="s">
        <v>110</v>
      </c>
      <c r="AE45" s="78"/>
    </row>
    <row r="46" spans="1:31" ht="58.5" customHeight="1" x14ac:dyDescent="0.2">
      <c r="A46" s="79"/>
      <c r="B46" s="80" t="s">
        <v>181</v>
      </c>
      <c r="C46" s="142"/>
      <c r="D46" s="143" t="s">
        <v>77</v>
      </c>
      <c r="E46" s="101" t="s">
        <v>179</v>
      </c>
      <c r="F46" s="103" t="s">
        <v>99</v>
      </c>
      <c r="G46" s="144">
        <v>2</v>
      </c>
      <c r="H46" s="145">
        <v>24914000</v>
      </c>
      <c r="I46" s="146">
        <v>2</v>
      </c>
      <c r="J46" s="145">
        <v>23837500</v>
      </c>
      <c r="K46" s="144">
        <v>2</v>
      </c>
      <c r="L46" s="219">
        <v>15571100</v>
      </c>
      <c r="M46" s="219">
        <v>12371100</v>
      </c>
      <c r="N46" s="218">
        <v>0</v>
      </c>
      <c r="O46" s="318"/>
      <c r="P46" s="107"/>
      <c r="Q46" s="315">
        <v>3200000</v>
      </c>
      <c r="R46" s="107"/>
      <c r="S46" s="315"/>
      <c r="T46" s="105"/>
      <c r="U46" s="315"/>
      <c r="V46" s="105"/>
      <c r="W46" s="315">
        <f t="shared" ref="W46" si="35">O46+Q46+S46+U46</f>
        <v>3200000</v>
      </c>
      <c r="X46" s="88">
        <f>W46/M46*100</f>
        <v>25.866737800195615</v>
      </c>
      <c r="Y46" s="89">
        <f t="shared" ref="Y46" si="36">W46/L46*100</f>
        <v>20.550892358279118</v>
      </c>
      <c r="Z46" s="90">
        <f t="shared" ref="Z46" si="37">I46+V46</f>
        <v>2</v>
      </c>
      <c r="AA46" s="307">
        <f t="shared" ref="AA46" si="38">J46+W46</f>
        <v>27037500</v>
      </c>
      <c r="AB46" s="90">
        <f t="shared" ref="AB46" si="39">Z46/G46*100</f>
        <v>100</v>
      </c>
      <c r="AC46" s="90">
        <f t="shared" ref="AC46" si="40">AA46/H46*100</f>
        <v>108.52332022156217</v>
      </c>
      <c r="AD46" s="87"/>
      <c r="AE46" s="91"/>
    </row>
    <row r="47" spans="1:31" ht="15.75" customHeight="1" x14ac:dyDescent="0.2">
      <c r="A47" s="112"/>
      <c r="B47" s="113"/>
      <c r="C47" s="113"/>
      <c r="D47" s="114"/>
      <c r="E47" s="115"/>
      <c r="F47" s="116"/>
      <c r="G47" s="117"/>
      <c r="H47" s="118"/>
      <c r="I47" s="119"/>
      <c r="J47" s="118"/>
      <c r="K47" s="117"/>
      <c r="L47" s="289"/>
      <c r="M47" s="289"/>
      <c r="N47" s="288"/>
      <c r="O47" s="316"/>
      <c r="P47" s="288"/>
      <c r="Q47" s="377" t="s">
        <v>24</v>
      </c>
      <c r="R47" s="377"/>
      <c r="S47" s="377"/>
      <c r="T47" s="377"/>
      <c r="U47" s="377"/>
      <c r="V47" s="377"/>
      <c r="W47" s="379"/>
      <c r="X47" s="147">
        <f>SUM(X45)/1</f>
        <v>20.550892358279118</v>
      </c>
      <c r="Y47" s="147"/>
      <c r="Z47" s="129"/>
      <c r="AA47" s="338"/>
      <c r="AB47" s="129"/>
      <c r="AC47" s="129"/>
      <c r="AD47" s="130"/>
      <c r="AE47" s="131"/>
    </row>
    <row r="48" spans="1:31" ht="15.75" customHeight="1" x14ac:dyDescent="0.2">
      <c r="A48" s="112"/>
      <c r="B48" s="113"/>
      <c r="C48" s="113"/>
      <c r="D48" s="121"/>
      <c r="E48" s="122"/>
      <c r="F48" s="123"/>
      <c r="G48" s="124"/>
      <c r="H48" s="125"/>
      <c r="I48" s="126"/>
      <c r="J48" s="125"/>
      <c r="K48" s="124"/>
      <c r="L48" s="125"/>
      <c r="M48" s="292"/>
      <c r="N48" s="124"/>
      <c r="O48" s="319"/>
      <c r="P48" s="124"/>
      <c r="Q48" s="378" t="s">
        <v>25</v>
      </c>
      <c r="R48" s="378"/>
      <c r="S48" s="378"/>
      <c r="T48" s="378"/>
      <c r="U48" s="378"/>
      <c r="V48" s="378"/>
      <c r="W48" s="380"/>
      <c r="X48" s="127" t="s">
        <v>204</v>
      </c>
      <c r="Y48" s="147"/>
      <c r="Z48" s="129"/>
      <c r="AA48" s="338"/>
      <c r="AB48" s="129"/>
      <c r="AC48" s="129"/>
      <c r="AD48" s="130"/>
      <c r="AE48" s="131"/>
    </row>
    <row r="49" spans="1:31" ht="72.75" customHeight="1" x14ac:dyDescent="0.2">
      <c r="A49" s="53">
        <v>3</v>
      </c>
      <c r="B49" s="148" t="s">
        <v>180</v>
      </c>
      <c r="C49" s="59"/>
      <c r="D49" s="133" t="s">
        <v>78</v>
      </c>
      <c r="E49" s="282" t="s">
        <v>121</v>
      </c>
      <c r="F49" s="58"/>
      <c r="G49" s="61"/>
      <c r="H49" s="60">
        <f>H50+H52</f>
        <v>157895000</v>
      </c>
      <c r="I49" s="53">
        <v>25</v>
      </c>
      <c r="J49" s="60">
        <f>J50+J52</f>
        <v>163631560</v>
      </c>
      <c r="K49" s="61"/>
      <c r="L49" s="60">
        <f>L50+L52</f>
        <v>96062800</v>
      </c>
      <c r="M49" s="60">
        <f>M50+M52</f>
        <v>60880200</v>
      </c>
      <c r="N49" s="61"/>
      <c r="O49" s="314">
        <f>O50+O52</f>
        <v>0</v>
      </c>
      <c r="P49" s="61"/>
      <c r="Q49" s="314">
        <f>Q50+Q52</f>
        <v>4352800</v>
      </c>
      <c r="R49" s="61"/>
      <c r="S49" s="314">
        <f>S50+S52</f>
        <v>0</v>
      </c>
      <c r="T49" s="60"/>
      <c r="U49" s="314">
        <f>U50+U52</f>
        <v>0</v>
      </c>
      <c r="V49" s="60"/>
      <c r="W49" s="314">
        <f>W50+W52</f>
        <v>4352800</v>
      </c>
      <c r="X49" s="62">
        <f t="shared" ref="X49:X55" si="41">W49/M49*100</f>
        <v>7.1497794028271917</v>
      </c>
      <c r="Y49" s="62">
        <f>X49</f>
        <v>7.1497794028271917</v>
      </c>
      <c r="Z49" s="63"/>
      <c r="AA49" s="314"/>
      <c r="AB49" s="63"/>
      <c r="AC49" s="63"/>
      <c r="AD49" s="53"/>
      <c r="AE49" s="66"/>
    </row>
    <row r="50" spans="1:31" ht="56.25" customHeight="1" x14ac:dyDescent="0.2">
      <c r="A50" s="67"/>
      <c r="B50" s="93" t="s">
        <v>182</v>
      </c>
      <c r="C50" s="69"/>
      <c r="D50" s="94" t="s">
        <v>79</v>
      </c>
      <c r="E50" s="279" t="s">
        <v>122</v>
      </c>
      <c r="F50" s="72" t="s">
        <v>101</v>
      </c>
      <c r="G50" s="73">
        <v>25</v>
      </c>
      <c r="H50" s="74">
        <f>H51</f>
        <v>38501200</v>
      </c>
      <c r="I50" s="67">
        <v>25</v>
      </c>
      <c r="J50" s="74">
        <f>J51</f>
        <v>19160000</v>
      </c>
      <c r="K50" s="73">
        <v>25</v>
      </c>
      <c r="L50" s="74">
        <f>L51</f>
        <v>15596400</v>
      </c>
      <c r="M50" s="74">
        <f>M51</f>
        <v>4596400</v>
      </c>
      <c r="N50" s="73">
        <f>O50/L50*100</f>
        <v>0</v>
      </c>
      <c r="O50" s="308">
        <f>O51</f>
        <v>0</v>
      </c>
      <c r="P50" s="73">
        <f>Q50/L50*100</f>
        <v>14.723910646046523</v>
      </c>
      <c r="Q50" s="308">
        <f>Q51</f>
        <v>2296400</v>
      </c>
      <c r="R50" s="73">
        <f>S50/L50*100</f>
        <v>0</v>
      </c>
      <c r="S50" s="308">
        <f>S51</f>
        <v>0</v>
      </c>
      <c r="T50" s="74">
        <f>U50/L50*100</f>
        <v>0</v>
      </c>
      <c r="U50" s="308">
        <f>U51</f>
        <v>0</v>
      </c>
      <c r="V50" s="74">
        <f>N50+P50+R50+T50</f>
        <v>14.723910646046523</v>
      </c>
      <c r="W50" s="308">
        <f>W51</f>
        <v>2296400</v>
      </c>
      <c r="X50" s="75">
        <f t="shared" si="41"/>
        <v>49.960838917413632</v>
      </c>
      <c r="Y50" s="75">
        <f>X50</f>
        <v>49.960838917413632</v>
      </c>
      <c r="Z50" s="76">
        <f>I50+V50</f>
        <v>39.723910646046519</v>
      </c>
      <c r="AA50" s="308">
        <f>J50+W50</f>
        <v>21456400</v>
      </c>
      <c r="AB50" s="76">
        <f>Z50/G50*100</f>
        <v>158.89564258418608</v>
      </c>
      <c r="AC50" s="76">
        <f>AA50/H50*100</f>
        <v>55.729172077753418</v>
      </c>
      <c r="AD50" s="77"/>
      <c r="AE50" s="78"/>
    </row>
    <row r="51" spans="1:31" ht="71.25" customHeight="1" x14ac:dyDescent="0.2">
      <c r="A51" s="79"/>
      <c r="B51" s="287" t="s">
        <v>202</v>
      </c>
      <c r="C51" s="81"/>
      <c r="D51" s="143" t="s">
        <v>80</v>
      </c>
      <c r="E51" s="101" t="s">
        <v>203</v>
      </c>
      <c r="F51" s="98" t="s">
        <v>102</v>
      </c>
      <c r="G51" s="85">
        <v>25</v>
      </c>
      <c r="H51" s="86">
        <v>38501200</v>
      </c>
      <c r="I51" s="87">
        <v>25</v>
      </c>
      <c r="J51" s="86">
        <v>19160000</v>
      </c>
      <c r="K51" s="85">
        <v>25</v>
      </c>
      <c r="L51" s="86">
        <v>15596400</v>
      </c>
      <c r="M51" s="86">
        <v>4596400</v>
      </c>
      <c r="N51" s="85">
        <v>0</v>
      </c>
      <c r="O51" s="307"/>
      <c r="P51" s="149"/>
      <c r="Q51" s="307">
        <v>2296400</v>
      </c>
      <c r="R51" s="85"/>
      <c r="S51" s="307"/>
      <c r="T51" s="86"/>
      <c r="U51" s="307"/>
      <c r="V51" s="86"/>
      <c r="W51" s="307">
        <f>O51+Q51+S51+U51</f>
        <v>2296400</v>
      </c>
      <c r="X51" s="88">
        <f t="shared" si="41"/>
        <v>49.960838917413632</v>
      </c>
      <c r="Y51" s="89">
        <f>W51/L51*100</f>
        <v>14.723910646046523</v>
      </c>
      <c r="Z51" s="90">
        <f t="shared" ref="Z51" si="42">I51+V51</f>
        <v>25</v>
      </c>
      <c r="AA51" s="307">
        <f t="shared" ref="AA51" si="43">J51+W51</f>
        <v>21456400</v>
      </c>
      <c r="AB51" s="90">
        <f t="shared" ref="AB51" si="44">Z51/G51*100</f>
        <v>100</v>
      </c>
      <c r="AC51" s="90">
        <f t="shared" ref="AC51" si="45">AA51/H51*100</f>
        <v>55.729172077753418</v>
      </c>
      <c r="AD51" s="150" t="s">
        <v>109</v>
      </c>
      <c r="AE51" s="91"/>
    </row>
    <row r="52" spans="1:31" ht="57.75" customHeight="1" x14ac:dyDescent="0.2">
      <c r="A52" s="67"/>
      <c r="B52" s="93" t="s">
        <v>183</v>
      </c>
      <c r="C52" s="69"/>
      <c r="D52" s="94" t="s">
        <v>81</v>
      </c>
      <c r="E52" s="279" t="s">
        <v>123</v>
      </c>
      <c r="F52" s="72"/>
      <c r="G52" s="73">
        <v>2</v>
      </c>
      <c r="H52" s="74">
        <f>H53+H54+H55</f>
        <v>119393800</v>
      </c>
      <c r="I52" s="67">
        <v>25</v>
      </c>
      <c r="J52" s="74">
        <f>J53+J54+J55</f>
        <v>144471560</v>
      </c>
      <c r="K52" s="73"/>
      <c r="L52" s="74">
        <f>L53+L54+L55</f>
        <v>80466400</v>
      </c>
      <c r="M52" s="74">
        <f>M53+M54+M55</f>
        <v>56283800</v>
      </c>
      <c r="N52" s="73">
        <f>O52/L52*100</f>
        <v>0</v>
      </c>
      <c r="O52" s="308">
        <f>O53+O54+O55</f>
        <v>0</v>
      </c>
      <c r="P52" s="73">
        <f>Q52/L52*100</f>
        <v>2.5556008470616307</v>
      </c>
      <c r="Q52" s="308">
        <f>Q53+Q54+Q55</f>
        <v>2056400</v>
      </c>
      <c r="R52" s="73">
        <f>S52/L52*100</f>
        <v>0</v>
      </c>
      <c r="S52" s="308">
        <f>S53+S54+S55</f>
        <v>0</v>
      </c>
      <c r="T52" s="74">
        <f>U52/L52*100</f>
        <v>0</v>
      </c>
      <c r="U52" s="308">
        <f>U53+U54+U55</f>
        <v>0</v>
      </c>
      <c r="V52" s="74">
        <f>N52+P52+R52+T52</f>
        <v>2.5556008470616307</v>
      </c>
      <c r="W52" s="308">
        <f>W53+W54+W55</f>
        <v>2056400</v>
      </c>
      <c r="X52" s="75">
        <f t="shared" si="41"/>
        <v>3.6536267984748716</v>
      </c>
      <c r="Y52" s="75">
        <f>X52</f>
        <v>3.6536267984748716</v>
      </c>
      <c r="Z52" s="76">
        <f>I52+V52</f>
        <v>27.55560084706163</v>
      </c>
      <c r="AA52" s="308">
        <f>J52+W52</f>
        <v>146527960</v>
      </c>
      <c r="AB52" s="141">
        <f>Z52/G52*100</f>
        <v>1377.7800423530814</v>
      </c>
      <c r="AC52" s="76">
        <f>AA52/H52*100</f>
        <v>122.72660724426228</v>
      </c>
      <c r="AD52" s="67"/>
      <c r="AE52" s="78"/>
    </row>
    <row r="53" spans="1:31" ht="42" customHeight="1" x14ac:dyDescent="0.2">
      <c r="A53" s="87"/>
      <c r="B53" s="80" t="s">
        <v>184</v>
      </c>
      <c r="C53" s="81"/>
      <c r="D53" s="82" t="s">
        <v>82</v>
      </c>
      <c r="E53" s="101" t="s">
        <v>187</v>
      </c>
      <c r="F53" s="98" t="s">
        <v>102</v>
      </c>
      <c r="G53" s="85">
        <v>2</v>
      </c>
      <c r="H53" s="86">
        <v>41695900</v>
      </c>
      <c r="I53" s="87">
        <v>2</v>
      </c>
      <c r="J53" s="86">
        <v>84877500</v>
      </c>
      <c r="K53" s="85">
        <v>3</v>
      </c>
      <c r="L53" s="86">
        <v>45206000</v>
      </c>
      <c r="M53" s="86">
        <v>33297400</v>
      </c>
      <c r="N53" s="85">
        <v>0</v>
      </c>
      <c r="O53" s="307"/>
      <c r="P53" s="85"/>
      <c r="Q53" s="307"/>
      <c r="R53" s="85"/>
      <c r="S53" s="307"/>
      <c r="T53" s="86"/>
      <c r="U53" s="307"/>
      <c r="V53" s="86"/>
      <c r="W53" s="307">
        <f t="shared" ref="W53:W55" si="46">O53+Q53+S53+U53</f>
        <v>0</v>
      </c>
      <c r="X53" s="88">
        <f t="shared" si="41"/>
        <v>0</v>
      </c>
      <c r="Y53" s="89">
        <f t="shared" ref="Y53:Y55" si="47">W53/L53*100</f>
        <v>0</v>
      </c>
      <c r="Z53" s="90">
        <f t="shared" ref="Z53:Z55" si="48">I53+V53</f>
        <v>2</v>
      </c>
      <c r="AA53" s="307">
        <f t="shared" ref="AA53:AA55" si="49">J53+W53</f>
        <v>84877500</v>
      </c>
      <c r="AB53" s="90">
        <f t="shared" ref="AB53:AB55" si="50">Z53/G53*100</f>
        <v>100</v>
      </c>
      <c r="AC53" s="90">
        <f t="shared" ref="AC53:AC54" si="51">AA53/H53*100</f>
        <v>203.56318007286086</v>
      </c>
      <c r="AD53" s="150" t="s">
        <v>113</v>
      </c>
      <c r="AE53" s="91"/>
    </row>
    <row r="54" spans="1:31" ht="44.25" customHeight="1" x14ac:dyDescent="0.2">
      <c r="A54" s="87"/>
      <c r="B54" s="80" t="s">
        <v>185</v>
      </c>
      <c r="C54" s="81"/>
      <c r="D54" s="82" t="s">
        <v>83</v>
      </c>
      <c r="E54" s="101" t="s">
        <v>188</v>
      </c>
      <c r="F54" s="98" t="s">
        <v>102</v>
      </c>
      <c r="G54" s="85">
        <v>1</v>
      </c>
      <c r="H54" s="86">
        <v>52897900</v>
      </c>
      <c r="I54" s="87">
        <v>25</v>
      </c>
      <c r="J54" s="86">
        <v>52440515</v>
      </c>
      <c r="K54" s="85">
        <v>2</v>
      </c>
      <c r="L54" s="86">
        <v>31914000</v>
      </c>
      <c r="M54" s="86">
        <v>20900000</v>
      </c>
      <c r="N54" s="85">
        <v>0</v>
      </c>
      <c r="O54" s="307"/>
      <c r="P54" s="85"/>
      <c r="Q54" s="307"/>
      <c r="R54" s="85"/>
      <c r="S54" s="307"/>
      <c r="T54" s="86"/>
      <c r="U54" s="307"/>
      <c r="V54" s="86"/>
      <c r="W54" s="307">
        <f t="shared" si="46"/>
        <v>0</v>
      </c>
      <c r="X54" s="88">
        <f t="shared" si="41"/>
        <v>0</v>
      </c>
      <c r="Y54" s="89">
        <f t="shared" si="47"/>
        <v>0</v>
      </c>
      <c r="Z54" s="90">
        <f t="shared" si="48"/>
        <v>25</v>
      </c>
      <c r="AA54" s="307">
        <f t="shared" si="49"/>
        <v>52440515</v>
      </c>
      <c r="AB54" s="90">
        <f t="shared" si="50"/>
        <v>2500</v>
      </c>
      <c r="AC54" s="90">
        <f t="shared" si="51"/>
        <v>99.135343747105281</v>
      </c>
      <c r="AD54" s="150" t="s">
        <v>111</v>
      </c>
      <c r="AE54" s="91"/>
    </row>
    <row r="55" spans="1:31" ht="42.75" customHeight="1" x14ac:dyDescent="0.2">
      <c r="A55" s="87"/>
      <c r="B55" s="80" t="s">
        <v>186</v>
      </c>
      <c r="C55" s="299"/>
      <c r="D55" s="151" t="s">
        <v>84</v>
      </c>
      <c r="E55" s="300" t="s">
        <v>189</v>
      </c>
      <c r="F55" s="152" t="s">
        <v>99</v>
      </c>
      <c r="G55" s="107">
        <v>25</v>
      </c>
      <c r="H55" s="105">
        <v>24800000</v>
      </c>
      <c r="I55" s="106">
        <v>25</v>
      </c>
      <c r="J55" s="105">
        <v>7153545</v>
      </c>
      <c r="K55" s="107">
        <v>25</v>
      </c>
      <c r="L55" s="105">
        <v>3346400</v>
      </c>
      <c r="M55" s="105">
        <v>2086400</v>
      </c>
      <c r="N55" s="107">
        <v>0</v>
      </c>
      <c r="O55" s="315"/>
      <c r="P55" s="107"/>
      <c r="Q55" s="315">
        <v>2056400</v>
      </c>
      <c r="R55" s="107"/>
      <c r="S55" s="315"/>
      <c r="T55" s="105"/>
      <c r="U55" s="315"/>
      <c r="V55" s="105"/>
      <c r="W55" s="315">
        <f t="shared" si="46"/>
        <v>2056400</v>
      </c>
      <c r="X55" s="108">
        <f t="shared" si="41"/>
        <v>98.562116564417181</v>
      </c>
      <c r="Y55" s="109">
        <f t="shared" si="47"/>
        <v>61.451111642361944</v>
      </c>
      <c r="Z55" s="110">
        <f t="shared" si="48"/>
        <v>25</v>
      </c>
      <c r="AA55" s="315">
        <f t="shared" si="49"/>
        <v>9209945</v>
      </c>
      <c r="AB55" s="110">
        <f t="shared" si="50"/>
        <v>100</v>
      </c>
      <c r="AC55" s="110">
        <f>AA55/H55*100</f>
        <v>37.136875000000003</v>
      </c>
      <c r="AD55" s="153" t="s">
        <v>113</v>
      </c>
      <c r="AE55" s="111"/>
    </row>
    <row r="56" spans="1:31" ht="15.75" customHeight="1" x14ac:dyDescent="0.2">
      <c r="A56" s="112"/>
      <c r="B56" s="113"/>
      <c r="C56" s="301"/>
      <c r="D56" s="302"/>
      <c r="E56" s="303"/>
      <c r="F56" s="304"/>
      <c r="G56" s="288"/>
      <c r="H56" s="289"/>
      <c r="I56" s="290"/>
      <c r="J56" s="289"/>
      <c r="K56" s="288"/>
      <c r="L56" s="289"/>
      <c r="M56" s="289"/>
      <c r="N56" s="288"/>
      <c r="O56" s="316"/>
      <c r="P56" s="288"/>
      <c r="Q56" s="377" t="s">
        <v>24</v>
      </c>
      <c r="R56" s="377"/>
      <c r="S56" s="377"/>
      <c r="T56" s="377"/>
      <c r="U56" s="377"/>
      <c r="V56" s="377"/>
      <c r="W56" s="381"/>
      <c r="X56" s="162">
        <f>SUM(X50+X52)/2</f>
        <v>26.807232857944253</v>
      </c>
      <c r="Y56" s="162"/>
      <c r="Z56" s="163"/>
      <c r="AA56" s="324"/>
      <c r="AB56" s="163"/>
      <c r="AC56" s="163"/>
      <c r="AD56" s="165"/>
      <c r="AE56" s="166"/>
    </row>
    <row r="57" spans="1:31" ht="15.75" customHeight="1" x14ac:dyDescent="0.2">
      <c r="A57" s="154"/>
      <c r="B57" s="155"/>
      <c r="C57" s="155"/>
      <c r="D57" s="156"/>
      <c r="E57" s="157"/>
      <c r="F57" s="158"/>
      <c r="G57" s="159"/>
      <c r="H57" s="160"/>
      <c r="I57" s="161"/>
      <c r="J57" s="160"/>
      <c r="K57" s="159"/>
      <c r="L57" s="160"/>
      <c r="M57" s="160"/>
      <c r="N57" s="159"/>
      <c r="O57" s="320"/>
      <c r="P57" s="159"/>
      <c r="Q57" s="382" t="s">
        <v>25</v>
      </c>
      <c r="R57" s="382"/>
      <c r="S57" s="382"/>
      <c r="T57" s="382"/>
      <c r="U57" s="382"/>
      <c r="V57" s="382"/>
      <c r="W57" s="383"/>
      <c r="X57" s="127" t="s">
        <v>204</v>
      </c>
      <c r="Y57" s="162"/>
      <c r="Z57" s="163"/>
      <c r="AA57" s="324"/>
      <c r="AB57" s="163"/>
      <c r="AC57" s="163"/>
      <c r="AD57" s="165"/>
      <c r="AE57" s="166"/>
    </row>
    <row r="58" spans="1:31" ht="62.25" customHeight="1" x14ac:dyDescent="0.2">
      <c r="A58" s="167">
        <v>4</v>
      </c>
      <c r="B58" s="148" t="s">
        <v>190</v>
      </c>
      <c r="C58" s="168"/>
      <c r="D58" s="169" t="s">
        <v>85</v>
      </c>
      <c r="E58" s="283" t="s">
        <v>124</v>
      </c>
      <c r="F58" s="170" t="s">
        <v>99</v>
      </c>
      <c r="G58" s="61"/>
      <c r="H58" s="171">
        <f>H59</f>
        <v>49828000</v>
      </c>
      <c r="I58" s="167"/>
      <c r="J58" s="171">
        <f>J59</f>
        <v>48123000</v>
      </c>
      <c r="K58" s="172"/>
      <c r="L58" s="171">
        <f>L59</f>
        <v>42446400</v>
      </c>
      <c r="M58" s="171">
        <f>M59</f>
        <v>42446400</v>
      </c>
      <c r="N58" s="61"/>
      <c r="O58" s="321">
        <f>O59</f>
        <v>0</v>
      </c>
      <c r="P58" s="61"/>
      <c r="Q58" s="321">
        <f>Q59</f>
        <v>10800000</v>
      </c>
      <c r="R58" s="61"/>
      <c r="S58" s="321">
        <f>S59</f>
        <v>0</v>
      </c>
      <c r="T58" s="60"/>
      <c r="U58" s="321">
        <f>U59</f>
        <v>0</v>
      </c>
      <c r="V58" s="173"/>
      <c r="W58" s="321">
        <f>W59</f>
        <v>10800000</v>
      </c>
      <c r="X58" s="174">
        <f>W58/M58*100</f>
        <v>25.443853895736741</v>
      </c>
      <c r="Y58" s="175">
        <f>X58</f>
        <v>25.443853895736741</v>
      </c>
      <c r="Z58" s="176"/>
      <c r="AA58" s="325"/>
      <c r="AB58" s="176"/>
      <c r="AC58" s="176"/>
      <c r="AD58" s="177" t="s">
        <v>108</v>
      </c>
      <c r="AE58" s="178"/>
    </row>
    <row r="59" spans="1:31" ht="86.25" customHeight="1" x14ac:dyDescent="0.2">
      <c r="A59" s="179"/>
      <c r="B59" s="180" t="s">
        <v>191</v>
      </c>
      <c r="C59" s="181"/>
      <c r="D59" s="136" t="s">
        <v>86</v>
      </c>
      <c r="E59" s="284" t="s">
        <v>125</v>
      </c>
      <c r="F59" s="137" t="s">
        <v>99</v>
      </c>
      <c r="G59" s="182">
        <v>12</v>
      </c>
      <c r="H59" s="183">
        <f>H60</f>
        <v>49828000</v>
      </c>
      <c r="I59" s="179">
        <v>80</v>
      </c>
      <c r="J59" s="183">
        <f>J60</f>
        <v>48123000</v>
      </c>
      <c r="K59" s="184"/>
      <c r="L59" s="183">
        <f>L60</f>
        <v>42446400</v>
      </c>
      <c r="M59" s="183">
        <f>M60</f>
        <v>42446400</v>
      </c>
      <c r="N59" s="182">
        <f>O59/L59*100</f>
        <v>0</v>
      </c>
      <c r="O59" s="322">
        <f>O60</f>
        <v>0</v>
      </c>
      <c r="P59" s="182">
        <f>Q59/L59*100</f>
        <v>25.443853895736741</v>
      </c>
      <c r="Q59" s="322">
        <f>Q60</f>
        <v>10800000</v>
      </c>
      <c r="R59" s="182">
        <f>S59/L59*100</f>
        <v>0</v>
      </c>
      <c r="S59" s="322">
        <f>S60</f>
        <v>0</v>
      </c>
      <c r="T59" s="185">
        <f>U59/L59*100</f>
        <v>0</v>
      </c>
      <c r="U59" s="322">
        <f>U60</f>
        <v>0</v>
      </c>
      <c r="V59" s="183">
        <f>N59+P59+R59+T59</f>
        <v>25.443853895736741</v>
      </c>
      <c r="W59" s="322">
        <f>W60</f>
        <v>10800000</v>
      </c>
      <c r="X59" s="186">
        <f>W59/M59*100</f>
        <v>25.443853895736741</v>
      </c>
      <c r="Y59" s="187">
        <f>X59</f>
        <v>25.443853895736741</v>
      </c>
      <c r="Z59" s="188">
        <f>I59+V59</f>
        <v>105.44385389573674</v>
      </c>
      <c r="AA59" s="322">
        <f>J59+W59</f>
        <v>58923000</v>
      </c>
      <c r="AB59" s="189">
        <f>Z59/G59*100</f>
        <v>878.69878246447274</v>
      </c>
      <c r="AC59" s="188">
        <f>AA59/H59*100</f>
        <v>118.25278959621097</v>
      </c>
      <c r="AD59" s="179"/>
      <c r="AE59" s="190"/>
    </row>
    <row r="60" spans="1:31" s="3" customFormat="1" ht="124.5" customHeight="1" x14ac:dyDescent="0.2">
      <c r="A60" s="146"/>
      <c r="B60" s="80" t="s">
        <v>192</v>
      </c>
      <c r="C60" s="191"/>
      <c r="D60" s="192" t="s">
        <v>87</v>
      </c>
      <c r="E60" s="101" t="s">
        <v>193</v>
      </c>
      <c r="F60" s="103" t="s">
        <v>99</v>
      </c>
      <c r="G60" s="144">
        <v>12</v>
      </c>
      <c r="H60" s="145">
        <v>49828000</v>
      </c>
      <c r="I60" s="146">
        <v>1</v>
      </c>
      <c r="J60" s="145">
        <v>48123000</v>
      </c>
      <c r="K60" s="144">
        <v>12</v>
      </c>
      <c r="L60" s="145">
        <v>42446400</v>
      </c>
      <c r="M60" s="145">
        <v>42446400</v>
      </c>
      <c r="N60" s="144">
        <v>0</v>
      </c>
      <c r="O60" s="323"/>
      <c r="P60" s="144"/>
      <c r="Q60" s="323">
        <v>10800000</v>
      </c>
      <c r="R60" s="144"/>
      <c r="S60" s="323"/>
      <c r="T60" s="145"/>
      <c r="U60" s="323"/>
      <c r="V60" s="145"/>
      <c r="W60" s="323">
        <f t="shared" ref="W60" si="52">O60+Q60+S60+U60</f>
        <v>10800000</v>
      </c>
      <c r="X60" s="193">
        <f>W60/M60*100</f>
        <v>25.443853895736741</v>
      </c>
      <c r="Y60" s="194">
        <f t="shared" ref="Y60" si="53">W60/L60*100</f>
        <v>25.443853895736741</v>
      </c>
      <c r="Z60" s="195">
        <f t="shared" ref="Z60" si="54">I60+V60</f>
        <v>1</v>
      </c>
      <c r="AA60" s="323">
        <f t="shared" ref="AA60" si="55">J60+W60</f>
        <v>58923000</v>
      </c>
      <c r="AB60" s="195">
        <f t="shared" ref="AB60" si="56">Z60/G60*100</f>
        <v>8.3333333333333321</v>
      </c>
      <c r="AC60" s="195">
        <f t="shared" ref="AC60" si="57">AA60/H60*100</f>
        <v>118.25278959621097</v>
      </c>
      <c r="AD60" s="146"/>
      <c r="AE60" s="196"/>
    </row>
    <row r="61" spans="1:31" s="3" customFormat="1" ht="12.75" x14ac:dyDescent="0.2">
      <c r="A61" s="165"/>
      <c r="B61" s="197"/>
      <c r="C61" s="197"/>
      <c r="D61" s="198"/>
      <c r="E61" s="166"/>
      <c r="F61" s="199"/>
      <c r="G61" s="200"/>
      <c r="H61" s="164"/>
      <c r="I61" s="165"/>
      <c r="J61" s="164"/>
      <c r="K61" s="200"/>
      <c r="L61" s="164"/>
      <c r="M61" s="164"/>
      <c r="N61" s="200"/>
      <c r="O61" s="324"/>
      <c r="P61" s="200"/>
      <c r="Q61" s="384" t="s">
        <v>24</v>
      </c>
      <c r="R61" s="385"/>
      <c r="S61" s="385"/>
      <c r="T61" s="385"/>
      <c r="U61" s="385"/>
      <c r="V61" s="385"/>
      <c r="W61" s="386"/>
      <c r="X61" s="162">
        <f>SUM(X59)/1</f>
        <v>25.443853895736741</v>
      </c>
      <c r="Y61" s="162"/>
      <c r="Z61" s="163"/>
      <c r="AA61" s="324"/>
      <c r="AB61" s="163"/>
      <c r="AC61" s="163"/>
      <c r="AD61" s="165"/>
      <c r="AE61" s="166"/>
    </row>
    <row r="62" spans="1:31" s="3" customFormat="1" ht="12.75" x14ac:dyDescent="0.2">
      <c r="A62" s="165"/>
      <c r="B62" s="197"/>
      <c r="C62" s="197"/>
      <c r="D62" s="198"/>
      <c r="E62" s="166"/>
      <c r="F62" s="199"/>
      <c r="G62" s="200"/>
      <c r="H62" s="164"/>
      <c r="I62" s="165"/>
      <c r="J62" s="164"/>
      <c r="K62" s="200"/>
      <c r="L62" s="164"/>
      <c r="M62" s="164"/>
      <c r="N62" s="200"/>
      <c r="O62" s="324"/>
      <c r="P62" s="200"/>
      <c r="Q62" s="384" t="s">
        <v>25</v>
      </c>
      <c r="R62" s="385"/>
      <c r="S62" s="385"/>
      <c r="T62" s="385"/>
      <c r="U62" s="385"/>
      <c r="V62" s="385"/>
      <c r="W62" s="386"/>
      <c r="X62" s="127" t="s">
        <v>204</v>
      </c>
      <c r="Y62" s="162"/>
      <c r="Z62" s="163"/>
      <c r="AA62" s="324"/>
      <c r="AB62" s="163"/>
      <c r="AC62" s="163"/>
      <c r="AD62" s="165"/>
      <c r="AE62" s="166"/>
    </row>
    <row r="63" spans="1:31" s="3" customFormat="1" ht="71.25" customHeight="1" x14ac:dyDescent="0.2">
      <c r="A63" s="201">
        <v>5</v>
      </c>
      <c r="B63" s="148" t="s">
        <v>194</v>
      </c>
      <c r="C63" s="202"/>
      <c r="D63" s="169" t="s">
        <v>95</v>
      </c>
      <c r="E63" s="285" t="s">
        <v>126</v>
      </c>
      <c r="F63" s="203"/>
      <c r="G63" s="204"/>
      <c r="H63" s="173">
        <f>H64</f>
        <v>33219000</v>
      </c>
      <c r="I63" s="201"/>
      <c r="J63" s="173">
        <f>J64</f>
        <v>8679650</v>
      </c>
      <c r="K63" s="204"/>
      <c r="L63" s="173">
        <f>L64</f>
        <v>3346400</v>
      </c>
      <c r="M63" s="173">
        <f>M64</f>
        <v>2086400</v>
      </c>
      <c r="N63" s="204"/>
      <c r="O63" s="325">
        <f>O64</f>
        <v>0</v>
      </c>
      <c r="P63" s="204"/>
      <c r="Q63" s="325">
        <f>Q64</f>
        <v>0</v>
      </c>
      <c r="R63" s="204"/>
      <c r="S63" s="325">
        <f>S64</f>
        <v>0</v>
      </c>
      <c r="T63" s="173"/>
      <c r="U63" s="325">
        <f>U64</f>
        <v>0</v>
      </c>
      <c r="V63" s="173"/>
      <c r="W63" s="325">
        <f>W64</f>
        <v>0</v>
      </c>
      <c r="X63" s="175">
        <f>W63/M63*100</f>
        <v>0</v>
      </c>
      <c r="Y63" s="175">
        <f>X63</f>
        <v>0</v>
      </c>
      <c r="Z63" s="176"/>
      <c r="AA63" s="325"/>
      <c r="AB63" s="176"/>
      <c r="AC63" s="176"/>
      <c r="AD63" s="177" t="s">
        <v>111</v>
      </c>
      <c r="AE63" s="178"/>
    </row>
    <row r="64" spans="1:31" s="3" customFormat="1" ht="82.5" customHeight="1" x14ac:dyDescent="0.2">
      <c r="A64" s="205"/>
      <c r="B64" s="68" t="s">
        <v>195</v>
      </c>
      <c r="C64" s="206"/>
      <c r="D64" s="207" t="s">
        <v>97</v>
      </c>
      <c r="E64" s="286" t="s">
        <v>127</v>
      </c>
      <c r="F64" s="208"/>
      <c r="G64" s="209">
        <v>25</v>
      </c>
      <c r="H64" s="210">
        <f>H65</f>
        <v>33219000</v>
      </c>
      <c r="I64" s="205">
        <v>80</v>
      </c>
      <c r="J64" s="210">
        <f>J65</f>
        <v>8679650</v>
      </c>
      <c r="K64" s="209"/>
      <c r="L64" s="210">
        <f>L65</f>
        <v>3346400</v>
      </c>
      <c r="M64" s="210">
        <f>M65</f>
        <v>2086400</v>
      </c>
      <c r="N64" s="209"/>
      <c r="O64" s="326">
        <f>O65</f>
        <v>0</v>
      </c>
      <c r="P64" s="209"/>
      <c r="Q64" s="326">
        <f>Q65</f>
        <v>0</v>
      </c>
      <c r="R64" s="209"/>
      <c r="S64" s="326">
        <f>S65</f>
        <v>0</v>
      </c>
      <c r="T64" s="210"/>
      <c r="U64" s="326">
        <f>U65</f>
        <v>0</v>
      </c>
      <c r="V64" s="210">
        <f>N64+P64+R64+T64</f>
        <v>0</v>
      </c>
      <c r="W64" s="326">
        <f>W65</f>
        <v>0</v>
      </c>
      <c r="X64" s="211">
        <f>W64/M64*100</f>
        <v>0</v>
      </c>
      <c r="Y64" s="211">
        <f>X64</f>
        <v>0</v>
      </c>
      <c r="Z64" s="212">
        <f>I64+V64</f>
        <v>80</v>
      </c>
      <c r="AA64" s="326">
        <f>J64+W64</f>
        <v>8679650</v>
      </c>
      <c r="AB64" s="213">
        <f>Z64/G64*100</f>
        <v>320</v>
      </c>
      <c r="AC64" s="212">
        <f>AA64/H64*100</f>
        <v>26.128570998524943</v>
      </c>
      <c r="AD64" s="205"/>
      <c r="AE64" s="214"/>
    </row>
    <row r="65" spans="1:31" s="3" customFormat="1" ht="84.75" customHeight="1" x14ac:dyDescent="0.2">
      <c r="A65" s="146"/>
      <c r="B65" s="80" t="s">
        <v>196</v>
      </c>
      <c r="C65" s="215"/>
      <c r="D65" s="216" t="s">
        <v>96</v>
      </c>
      <c r="E65" s="101" t="s">
        <v>201</v>
      </c>
      <c r="F65" s="217" t="s">
        <v>92</v>
      </c>
      <c r="G65" s="218">
        <v>25</v>
      </c>
      <c r="H65" s="219">
        <v>33219000</v>
      </c>
      <c r="I65" s="220">
        <v>25</v>
      </c>
      <c r="J65" s="219">
        <v>8679650</v>
      </c>
      <c r="K65" s="218">
        <v>25</v>
      </c>
      <c r="L65" s="219">
        <v>3346400</v>
      </c>
      <c r="M65" s="219">
        <v>2086400</v>
      </c>
      <c r="N65" s="218">
        <v>0</v>
      </c>
      <c r="O65" s="327"/>
      <c r="P65" s="218"/>
      <c r="Q65" s="327"/>
      <c r="R65" s="218"/>
      <c r="S65" s="327"/>
      <c r="T65" s="219"/>
      <c r="U65" s="327"/>
      <c r="V65" s="219"/>
      <c r="W65" s="315">
        <f t="shared" ref="W65" si="58">O65+Q65+S65+U65</f>
        <v>0</v>
      </c>
      <c r="X65" s="108">
        <f>W65/M65*100</f>
        <v>0</v>
      </c>
      <c r="Y65" s="109">
        <f t="shared" ref="Y65" si="59">W65/L65*100</f>
        <v>0</v>
      </c>
      <c r="Z65" s="110">
        <f t="shared" ref="Z65" si="60">I65+V65</f>
        <v>25</v>
      </c>
      <c r="AA65" s="315">
        <f t="shared" ref="AA65" si="61">J65+W65</f>
        <v>8679650</v>
      </c>
      <c r="AB65" s="110">
        <f t="shared" ref="AB65" si="62">Z65/G65*100</f>
        <v>100</v>
      </c>
      <c r="AC65" s="110">
        <f t="shared" ref="AC65" si="63">AA65/H65*100</f>
        <v>26.128570998524943</v>
      </c>
      <c r="AD65" s="220"/>
      <c r="AE65" s="221"/>
    </row>
    <row r="66" spans="1:31" ht="14.25" customHeight="1" x14ac:dyDescent="0.2">
      <c r="A66" s="165"/>
      <c r="B66" s="197"/>
      <c r="C66" s="197"/>
      <c r="D66" s="198"/>
      <c r="E66" s="166"/>
      <c r="F66" s="199"/>
      <c r="G66" s="200"/>
      <c r="H66" s="164"/>
      <c r="I66" s="165"/>
      <c r="J66" s="164"/>
      <c r="K66" s="200"/>
      <c r="L66" s="164"/>
      <c r="M66" s="164"/>
      <c r="N66" s="200"/>
      <c r="O66" s="324"/>
      <c r="P66" s="200"/>
      <c r="Q66" s="384" t="s">
        <v>24</v>
      </c>
      <c r="R66" s="385"/>
      <c r="S66" s="385"/>
      <c r="T66" s="385"/>
      <c r="U66" s="385"/>
      <c r="V66" s="385"/>
      <c r="W66" s="386"/>
      <c r="X66" s="162">
        <f>SUM(X64)/1</f>
        <v>0</v>
      </c>
      <c r="Y66" s="162"/>
      <c r="Z66" s="163"/>
      <c r="AA66" s="324"/>
      <c r="AB66" s="163"/>
      <c r="AC66" s="163"/>
      <c r="AD66" s="165"/>
      <c r="AE66" s="166"/>
    </row>
    <row r="67" spans="1:31" ht="14.25" customHeight="1" x14ac:dyDescent="0.2">
      <c r="A67" s="165"/>
      <c r="B67" s="197"/>
      <c r="C67" s="197"/>
      <c r="D67" s="198"/>
      <c r="E67" s="166"/>
      <c r="F67" s="199"/>
      <c r="G67" s="200"/>
      <c r="H67" s="164"/>
      <c r="I67" s="165"/>
      <c r="J67" s="164"/>
      <c r="K67" s="200"/>
      <c r="L67" s="164"/>
      <c r="M67" s="164"/>
      <c r="N67" s="200"/>
      <c r="O67" s="324"/>
      <c r="P67" s="200"/>
      <c r="Q67" s="384" t="s">
        <v>25</v>
      </c>
      <c r="R67" s="385"/>
      <c r="S67" s="385"/>
      <c r="T67" s="385"/>
      <c r="U67" s="385"/>
      <c r="V67" s="385"/>
      <c r="W67" s="386"/>
      <c r="X67" s="127" t="s">
        <v>204</v>
      </c>
      <c r="Y67" s="162"/>
      <c r="Z67" s="163"/>
      <c r="AA67" s="324"/>
      <c r="AB67" s="163"/>
      <c r="AC67" s="163"/>
      <c r="AD67" s="165"/>
      <c r="AE67" s="166"/>
    </row>
    <row r="68" spans="1:31" ht="71.25" customHeight="1" x14ac:dyDescent="0.2">
      <c r="A68" s="201">
        <v>6</v>
      </c>
      <c r="B68" s="148" t="s">
        <v>197</v>
      </c>
      <c r="C68" s="202"/>
      <c r="D68" s="169" t="s">
        <v>88</v>
      </c>
      <c r="E68" s="282" t="s">
        <v>128</v>
      </c>
      <c r="F68" s="203"/>
      <c r="G68" s="204">
        <v>25</v>
      </c>
      <c r="H68" s="173">
        <f>H69</f>
        <v>12457000</v>
      </c>
      <c r="I68" s="201">
        <v>25</v>
      </c>
      <c r="J68" s="173">
        <f>J69</f>
        <v>7461400</v>
      </c>
      <c r="K68" s="204">
        <v>25</v>
      </c>
      <c r="L68" s="173">
        <f>L69</f>
        <v>3346400</v>
      </c>
      <c r="M68" s="173">
        <f>M69</f>
        <v>2986400</v>
      </c>
      <c r="N68" s="204"/>
      <c r="O68" s="325">
        <f t="shared" ref="O68:W68" si="64">O69</f>
        <v>0</v>
      </c>
      <c r="P68" s="204">
        <f t="shared" si="64"/>
        <v>0</v>
      </c>
      <c r="Q68" s="325">
        <f t="shared" si="64"/>
        <v>0</v>
      </c>
      <c r="R68" s="204">
        <f t="shared" si="64"/>
        <v>0</v>
      </c>
      <c r="S68" s="325">
        <f t="shared" si="64"/>
        <v>0</v>
      </c>
      <c r="T68" s="173">
        <f t="shared" si="64"/>
        <v>0</v>
      </c>
      <c r="U68" s="325">
        <f t="shared" si="64"/>
        <v>0</v>
      </c>
      <c r="V68" s="173">
        <f t="shared" si="64"/>
        <v>0</v>
      </c>
      <c r="W68" s="325">
        <f t="shared" si="64"/>
        <v>0</v>
      </c>
      <c r="X68" s="175">
        <f>W68/M68*100</f>
        <v>0</v>
      </c>
      <c r="Y68" s="175">
        <f>X68</f>
        <v>0</v>
      </c>
      <c r="Z68" s="222"/>
      <c r="AA68" s="325"/>
      <c r="AB68" s="176"/>
      <c r="AC68" s="176"/>
      <c r="AD68" s="177" t="s">
        <v>110</v>
      </c>
      <c r="AE68" s="178"/>
    </row>
    <row r="69" spans="1:31" ht="87" customHeight="1" x14ac:dyDescent="0.2">
      <c r="A69" s="205"/>
      <c r="B69" s="223" t="s">
        <v>198</v>
      </c>
      <c r="C69" s="206"/>
      <c r="D69" s="207" t="s">
        <v>89</v>
      </c>
      <c r="E69" s="279" t="s">
        <v>129</v>
      </c>
      <c r="F69" s="208" t="s">
        <v>101</v>
      </c>
      <c r="G69" s="209">
        <v>25</v>
      </c>
      <c r="H69" s="210">
        <f>H70</f>
        <v>12457000</v>
      </c>
      <c r="I69" s="205">
        <v>25</v>
      </c>
      <c r="J69" s="210">
        <f>J70</f>
        <v>7461400</v>
      </c>
      <c r="K69" s="209">
        <v>25</v>
      </c>
      <c r="L69" s="210">
        <f>L70</f>
        <v>3346400</v>
      </c>
      <c r="M69" s="210">
        <f>M70</f>
        <v>2986400</v>
      </c>
      <c r="N69" s="209">
        <f>O69/L69*100</f>
        <v>0</v>
      </c>
      <c r="O69" s="326">
        <f>O70</f>
        <v>0</v>
      </c>
      <c r="P69" s="209">
        <f>Q69/L69*100</f>
        <v>0</v>
      </c>
      <c r="Q69" s="326">
        <f>Q70</f>
        <v>0</v>
      </c>
      <c r="R69" s="209">
        <f>S69/L69*100</f>
        <v>0</v>
      </c>
      <c r="S69" s="326">
        <f>S70</f>
        <v>0</v>
      </c>
      <c r="T69" s="210">
        <f>U69/L69*100</f>
        <v>0</v>
      </c>
      <c r="U69" s="326">
        <f>U70</f>
        <v>0</v>
      </c>
      <c r="V69" s="210">
        <f>N69+P69+R69+T69</f>
        <v>0</v>
      </c>
      <c r="W69" s="326">
        <f>W70</f>
        <v>0</v>
      </c>
      <c r="X69" s="211">
        <f>W69/M69*100</f>
        <v>0</v>
      </c>
      <c r="Y69" s="211">
        <f>X69</f>
        <v>0</v>
      </c>
      <c r="Z69" s="224">
        <f>I69+V69</f>
        <v>25</v>
      </c>
      <c r="AA69" s="326">
        <f>J69+W69</f>
        <v>7461400</v>
      </c>
      <c r="AB69" s="212">
        <f>Z69/G69*100</f>
        <v>100</v>
      </c>
      <c r="AC69" s="212">
        <f>AA69/H69*100</f>
        <v>59.897246528056513</v>
      </c>
      <c r="AD69" s="205"/>
      <c r="AE69" s="214"/>
    </row>
    <row r="70" spans="1:31" ht="57.75" customHeight="1" x14ac:dyDescent="0.2">
      <c r="A70" s="146"/>
      <c r="B70" s="80" t="s">
        <v>199</v>
      </c>
      <c r="C70" s="215"/>
      <c r="D70" s="151" t="s">
        <v>90</v>
      </c>
      <c r="E70" s="300" t="s">
        <v>200</v>
      </c>
      <c r="F70" s="217" t="s">
        <v>91</v>
      </c>
      <c r="G70" s="218">
        <v>2</v>
      </c>
      <c r="H70" s="219">
        <v>12457000</v>
      </c>
      <c r="I70" s="220">
        <v>2</v>
      </c>
      <c r="J70" s="219">
        <v>7461400</v>
      </c>
      <c r="K70" s="218">
        <v>25</v>
      </c>
      <c r="L70" s="219">
        <v>3346400</v>
      </c>
      <c r="M70" s="219">
        <v>2986400</v>
      </c>
      <c r="N70" s="218">
        <v>0</v>
      </c>
      <c r="O70" s="327"/>
      <c r="P70" s="218"/>
      <c r="Q70" s="327"/>
      <c r="R70" s="218"/>
      <c r="S70" s="327"/>
      <c r="T70" s="219"/>
      <c r="U70" s="327"/>
      <c r="V70" s="219"/>
      <c r="W70" s="315">
        <f t="shared" ref="W70" si="65">O70+Q70+S70+U70</f>
        <v>0</v>
      </c>
      <c r="X70" s="108">
        <f>W70/M70*100</f>
        <v>0</v>
      </c>
      <c r="Y70" s="109">
        <f t="shared" ref="Y70" si="66">W70/L70*100</f>
        <v>0</v>
      </c>
      <c r="Z70" s="110">
        <f t="shared" ref="Z70" si="67">I70+V70</f>
        <v>2</v>
      </c>
      <c r="AA70" s="315">
        <f t="shared" ref="AA70" si="68">J70+W70</f>
        <v>7461400</v>
      </c>
      <c r="AB70" s="110">
        <f t="shared" ref="AB70" si="69">Z70/G70*100</f>
        <v>100</v>
      </c>
      <c r="AC70" s="110">
        <f t="shared" ref="AC70" si="70">AA70/H70*100</f>
        <v>59.897246528056513</v>
      </c>
      <c r="AD70" s="220"/>
      <c r="AE70" s="221"/>
    </row>
    <row r="71" spans="1:31" ht="14.25" customHeight="1" x14ac:dyDescent="0.2">
      <c r="A71" s="165"/>
      <c r="B71" s="197"/>
      <c r="C71" s="166"/>
      <c r="D71" s="225"/>
      <c r="E71" s="166"/>
      <c r="F71" s="199"/>
      <c r="G71" s="166"/>
      <c r="H71" s="226"/>
      <c r="I71" s="165"/>
      <c r="J71" s="226"/>
      <c r="K71" s="165"/>
      <c r="L71" s="226"/>
      <c r="M71" s="226"/>
      <c r="N71" s="200"/>
      <c r="O71" s="328"/>
      <c r="P71" s="227"/>
      <c r="Q71" s="401" t="s">
        <v>24</v>
      </c>
      <c r="R71" s="402"/>
      <c r="S71" s="402"/>
      <c r="T71" s="402"/>
      <c r="U71" s="402"/>
      <c r="V71" s="402"/>
      <c r="W71" s="403"/>
      <c r="X71" s="228">
        <f>SUM(X69)/1</f>
        <v>0</v>
      </c>
      <c r="Y71" s="228"/>
      <c r="Z71" s="229"/>
      <c r="AA71" s="328"/>
      <c r="AB71" s="230"/>
      <c r="AC71" s="230"/>
      <c r="AD71" s="165"/>
      <c r="AE71" s="166"/>
    </row>
    <row r="72" spans="1:31" ht="14.25" customHeight="1" x14ac:dyDescent="0.2">
      <c r="A72" s="165"/>
      <c r="B72" s="197"/>
      <c r="C72" s="166"/>
      <c r="D72" s="225"/>
      <c r="E72" s="166"/>
      <c r="F72" s="199"/>
      <c r="G72" s="166"/>
      <c r="H72" s="226"/>
      <c r="I72" s="165"/>
      <c r="J72" s="226"/>
      <c r="K72" s="165"/>
      <c r="L72" s="226"/>
      <c r="M72" s="226"/>
      <c r="N72" s="200"/>
      <c r="O72" s="328"/>
      <c r="P72" s="227"/>
      <c r="Q72" s="401" t="s">
        <v>25</v>
      </c>
      <c r="R72" s="402"/>
      <c r="S72" s="402"/>
      <c r="T72" s="402"/>
      <c r="U72" s="402"/>
      <c r="V72" s="402"/>
      <c r="W72" s="403"/>
      <c r="X72" s="305" t="s">
        <v>204</v>
      </c>
      <c r="Y72" s="228"/>
      <c r="Z72" s="229"/>
      <c r="AA72" s="328"/>
      <c r="AB72" s="230"/>
      <c r="AC72" s="230"/>
      <c r="AD72" s="165"/>
      <c r="AE72" s="166"/>
    </row>
    <row r="73" spans="1:31" ht="14.25" customHeight="1" x14ac:dyDescent="0.2">
      <c r="A73" s="146"/>
      <c r="B73" s="215"/>
      <c r="C73" s="196"/>
      <c r="D73" s="231"/>
      <c r="E73" s="196"/>
      <c r="F73" s="103"/>
      <c r="G73" s="196"/>
      <c r="H73" s="232"/>
      <c r="I73" s="146"/>
      <c r="J73" s="232"/>
      <c r="K73" s="146"/>
      <c r="L73" s="232"/>
      <c r="M73" s="232"/>
      <c r="N73" s="144"/>
      <c r="O73" s="329"/>
      <c r="P73" s="233"/>
      <c r="Q73" s="329"/>
      <c r="R73" s="233"/>
      <c r="S73" s="329"/>
      <c r="T73" s="232"/>
      <c r="U73" s="329"/>
      <c r="V73" s="232"/>
      <c r="W73" s="329"/>
      <c r="X73" s="232"/>
      <c r="Y73" s="234"/>
      <c r="Z73" s="235"/>
      <c r="AA73" s="329"/>
      <c r="AB73" s="236"/>
      <c r="AC73" s="236"/>
      <c r="AD73" s="146"/>
      <c r="AE73" s="196"/>
    </row>
    <row r="74" spans="1:31" ht="14.25" customHeight="1" x14ac:dyDescent="0.2">
      <c r="A74" s="146"/>
      <c r="B74" s="215"/>
      <c r="C74" s="196"/>
      <c r="D74" s="231"/>
      <c r="E74" s="196"/>
      <c r="F74" s="103"/>
      <c r="G74" s="196"/>
      <c r="H74" s="232"/>
      <c r="I74" s="146"/>
      <c r="J74" s="232"/>
      <c r="K74" s="146"/>
      <c r="L74" s="232"/>
      <c r="M74" s="232"/>
      <c r="N74" s="144"/>
      <c r="O74" s="329"/>
      <c r="P74" s="233"/>
      <c r="Q74" s="329"/>
      <c r="R74" s="233"/>
      <c r="S74" s="329"/>
      <c r="T74" s="232"/>
      <c r="U74" s="329"/>
      <c r="V74" s="232"/>
      <c r="W74" s="329"/>
      <c r="X74" s="232"/>
      <c r="Y74" s="234"/>
      <c r="Z74" s="235"/>
      <c r="AA74" s="329"/>
      <c r="AB74" s="236"/>
      <c r="AC74" s="236"/>
      <c r="AD74" s="146"/>
      <c r="AE74" s="196"/>
    </row>
    <row r="75" spans="1:31" ht="18" customHeight="1" x14ac:dyDescent="0.2">
      <c r="A75" s="372" t="s">
        <v>26</v>
      </c>
      <c r="B75" s="373"/>
      <c r="C75" s="373"/>
      <c r="D75" s="373"/>
      <c r="E75" s="373"/>
      <c r="F75" s="373"/>
      <c r="G75" s="373"/>
      <c r="H75" s="373"/>
      <c r="I75" s="373"/>
      <c r="J75" s="373"/>
      <c r="K75" s="237"/>
      <c r="L75" s="232">
        <f>L16+L44+L49+L58+L63+L68</f>
        <v>4871430390.4099998</v>
      </c>
      <c r="M75" s="232">
        <f>M16+M44+M49+M58+M63+M68</f>
        <v>4772996539.4099998</v>
      </c>
      <c r="N75" s="238"/>
      <c r="O75" s="329">
        <f>O16+O44+O49+O58+O63+O68</f>
        <v>939768083.99000001</v>
      </c>
      <c r="P75" s="239"/>
      <c r="Q75" s="329">
        <f>Q16+Q44+Q49+Q58+Q63+Q68</f>
        <v>1000217857.6799999</v>
      </c>
      <c r="R75" s="239"/>
      <c r="S75" s="329">
        <f>S16+S44+S49+S58+S63+S68</f>
        <v>0</v>
      </c>
      <c r="T75" s="240"/>
      <c r="U75" s="329">
        <f>U16+U44+U49+U58+U63+U68</f>
        <v>0</v>
      </c>
      <c r="V75" s="240"/>
      <c r="W75" s="329">
        <f>W16+W44+W49+W58+W63+W68</f>
        <v>1939985941.6700001</v>
      </c>
      <c r="X75" s="240"/>
      <c r="Y75" s="241"/>
      <c r="Z75" s="242"/>
      <c r="AA75" s="339"/>
      <c r="AB75" s="242"/>
      <c r="AC75" s="243"/>
      <c r="AD75" s="244"/>
      <c r="AE75" s="245"/>
    </row>
    <row r="76" spans="1:31" ht="17.25" customHeight="1" x14ac:dyDescent="0.2">
      <c r="A76" s="374" t="s">
        <v>27</v>
      </c>
      <c r="B76" s="375"/>
      <c r="C76" s="375"/>
      <c r="D76" s="375"/>
      <c r="E76" s="375"/>
      <c r="F76" s="375"/>
      <c r="G76" s="375"/>
      <c r="H76" s="375"/>
      <c r="I76" s="375"/>
      <c r="J76" s="375"/>
      <c r="K76" s="244"/>
      <c r="L76" s="232"/>
      <c r="M76" s="343"/>
      <c r="N76" s="246"/>
      <c r="O76" s="330"/>
      <c r="P76" s="248"/>
      <c r="Q76" s="330"/>
      <c r="R76" s="248"/>
      <c r="S76" s="330"/>
      <c r="T76" s="247"/>
      <c r="U76" s="334"/>
      <c r="V76" s="249"/>
      <c r="W76" s="336"/>
      <c r="X76" s="250">
        <f>SUM(X16+X44+X49+X58+X63+X68)/6</f>
        <v>15.741699298270545</v>
      </c>
      <c r="Y76" s="250">
        <f>SUM(Y16+Y44+Y49+Y58+Y63+Y68)/6</f>
        <v>15.741699298270545</v>
      </c>
      <c r="Z76" s="251"/>
      <c r="AA76" s="340"/>
      <c r="AB76" s="252">
        <f>SUM(AB17+AB24+AB27+AB34+AB38+AB45+AB50+AB52+AB59+AB64+AB69)/11</f>
        <v>1169.4477266428587</v>
      </c>
      <c r="AC76" s="252">
        <f>SUM(AC17+AC24+AC27+AC34+AC38+AC45+AC50+AC52+AC59+AC64+AC69)/11</f>
        <v>98.277402127298501</v>
      </c>
      <c r="AD76" s="253"/>
      <c r="AE76" s="254"/>
    </row>
    <row r="77" spans="1:31" ht="39" customHeight="1" x14ac:dyDescent="0.2">
      <c r="A77" s="376" t="s">
        <v>28</v>
      </c>
      <c r="B77" s="346"/>
      <c r="C77" s="346"/>
      <c r="D77" s="346"/>
      <c r="E77" s="346"/>
      <c r="F77" s="346"/>
      <c r="G77" s="346"/>
      <c r="H77" s="346"/>
      <c r="I77" s="346"/>
      <c r="J77" s="348"/>
      <c r="K77" s="244"/>
      <c r="L77" s="255"/>
      <c r="M77" s="255"/>
      <c r="N77" s="85"/>
      <c r="O77" s="331"/>
      <c r="P77" s="256"/>
      <c r="Q77" s="331"/>
      <c r="R77" s="256"/>
      <c r="S77" s="331"/>
      <c r="T77" s="255"/>
      <c r="U77" s="331"/>
      <c r="V77" s="247"/>
      <c r="W77" s="330"/>
      <c r="X77" s="257" t="s">
        <v>204</v>
      </c>
      <c r="Y77" s="257" t="s">
        <v>204</v>
      </c>
      <c r="Z77" s="251"/>
      <c r="AA77" s="340"/>
      <c r="AB77" s="257" t="s">
        <v>204</v>
      </c>
      <c r="AC77" s="257" t="s">
        <v>204</v>
      </c>
      <c r="AD77" s="253"/>
      <c r="AE77" s="254"/>
    </row>
    <row r="78" spans="1:31" ht="15.75" customHeight="1" x14ac:dyDescent="0.2">
      <c r="A78" s="345" t="s">
        <v>29</v>
      </c>
      <c r="B78" s="346"/>
      <c r="C78" s="346"/>
      <c r="D78" s="347"/>
      <c r="E78" s="345"/>
      <c r="F78" s="346"/>
      <c r="G78" s="346"/>
      <c r="H78" s="346"/>
      <c r="I78" s="346"/>
      <c r="J78" s="346"/>
      <c r="K78" s="346"/>
      <c r="L78" s="346"/>
      <c r="M78" s="348"/>
      <c r="N78" s="346"/>
      <c r="O78" s="346"/>
      <c r="P78" s="346"/>
      <c r="Q78" s="346"/>
      <c r="R78" s="346"/>
      <c r="S78" s="346"/>
      <c r="T78" s="346"/>
      <c r="U78" s="346"/>
      <c r="V78" s="346"/>
      <c r="W78" s="346"/>
      <c r="X78" s="346"/>
      <c r="Y78" s="346"/>
      <c r="Z78" s="346"/>
      <c r="AA78" s="346"/>
      <c r="AB78" s="346"/>
      <c r="AC78" s="346"/>
      <c r="AD78" s="346"/>
      <c r="AE78" s="347"/>
    </row>
    <row r="79" spans="1:31" ht="15.75" customHeight="1" x14ac:dyDescent="0.2">
      <c r="A79" s="345" t="s">
        <v>30</v>
      </c>
      <c r="B79" s="346"/>
      <c r="C79" s="346"/>
      <c r="D79" s="347"/>
      <c r="E79" s="345"/>
      <c r="F79" s="346"/>
      <c r="G79" s="346"/>
      <c r="H79" s="346"/>
      <c r="I79" s="346"/>
      <c r="J79" s="346"/>
      <c r="K79" s="346"/>
      <c r="L79" s="346"/>
      <c r="M79" s="348"/>
      <c r="N79" s="346"/>
      <c r="O79" s="346"/>
      <c r="P79" s="346"/>
      <c r="Q79" s="346"/>
      <c r="R79" s="346"/>
      <c r="S79" s="346"/>
      <c r="T79" s="346"/>
      <c r="U79" s="346"/>
      <c r="V79" s="346"/>
      <c r="W79" s="346"/>
      <c r="X79" s="346"/>
      <c r="Y79" s="346"/>
      <c r="Z79" s="346"/>
      <c r="AA79" s="346"/>
      <c r="AB79" s="346"/>
      <c r="AC79" s="346"/>
      <c r="AD79" s="346"/>
      <c r="AE79" s="347"/>
    </row>
    <row r="80" spans="1:31" ht="15.75" customHeight="1" x14ac:dyDescent="0.2">
      <c r="A80" s="345" t="s">
        <v>31</v>
      </c>
      <c r="B80" s="346"/>
      <c r="C80" s="346"/>
      <c r="D80" s="347"/>
      <c r="E80" s="345"/>
      <c r="F80" s="346"/>
      <c r="G80" s="346"/>
      <c r="H80" s="346"/>
      <c r="I80" s="346"/>
      <c r="J80" s="346"/>
      <c r="K80" s="346"/>
      <c r="L80" s="346"/>
      <c r="M80" s="348"/>
      <c r="N80" s="346"/>
      <c r="O80" s="346"/>
      <c r="P80" s="346"/>
      <c r="Q80" s="346"/>
      <c r="R80" s="346"/>
      <c r="S80" s="346"/>
      <c r="T80" s="346"/>
      <c r="U80" s="346"/>
      <c r="V80" s="346"/>
      <c r="W80" s="346"/>
      <c r="X80" s="346"/>
      <c r="Y80" s="346"/>
      <c r="Z80" s="346"/>
      <c r="AA80" s="346"/>
      <c r="AB80" s="346"/>
      <c r="AC80" s="346"/>
      <c r="AD80" s="346"/>
      <c r="AE80" s="347"/>
    </row>
    <row r="81" spans="1:31" ht="15.75" customHeight="1" x14ac:dyDescent="0.2">
      <c r="A81" s="345" t="s">
        <v>32</v>
      </c>
      <c r="B81" s="346"/>
      <c r="C81" s="346"/>
      <c r="D81" s="347"/>
      <c r="E81" s="345"/>
      <c r="F81" s="346"/>
      <c r="G81" s="346"/>
      <c r="H81" s="346"/>
      <c r="I81" s="346"/>
      <c r="J81" s="346"/>
      <c r="K81" s="346"/>
      <c r="L81" s="346"/>
      <c r="M81" s="348"/>
      <c r="N81" s="346"/>
      <c r="O81" s="346"/>
      <c r="P81" s="346"/>
      <c r="Q81" s="346"/>
      <c r="R81" s="346"/>
      <c r="S81" s="346"/>
      <c r="T81" s="346"/>
      <c r="U81" s="346"/>
      <c r="V81" s="346"/>
      <c r="W81" s="346"/>
      <c r="X81" s="346"/>
      <c r="Y81" s="346"/>
      <c r="Z81" s="346"/>
      <c r="AA81" s="346"/>
      <c r="AB81" s="346"/>
      <c r="AC81" s="346"/>
      <c r="AD81" s="346"/>
      <c r="AE81" s="347"/>
    </row>
    <row r="82" spans="1:31" ht="15.75" customHeight="1" x14ac:dyDescent="0.2">
      <c r="A82" s="258"/>
      <c r="B82" s="259"/>
      <c r="C82" s="260"/>
      <c r="D82" s="261"/>
      <c r="E82" s="260"/>
      <c r="F82" s="262"/>
      <c r="G82" s="260"/>
      <c r="H82" s="263"/>
      <c r="I82" s="258"/>
      <c r="J82" s="263"/>
      <c r="K82" s="258"/>
      <c r="L82" s="263"/>
      <c r="M82" s="263"/>
      <c r="N82" s="149"/>
      <c r="O82" s="332"/>
      <c r="P82" s="264"/>
      <c r="Q82" s="332"/>
      <c r="R82" s="264"/>
      <c r="S82" s="332"/>
      <c r="T82" s="263"/>
      <c r="U82" s="332"/>
      <c r="V82" s="263"/>
      <c r="W82" s="332"/>
      <c r="X82" s="263"/>
      <c r="Y82" s="265"/>
      <c r="Z82" s="266"/>
      <c r="AA82" s="332"/>
      <c r="AB82" s="266"/>
      <c r="AC82" s="266"/>
      <c r="AD82" s="258"/>
      <c r="AE82" s="260"/>
    </row>
    <row r="83" spans="1:31" ht="15.75" customHeight="1" x14ac:dyDescent="0.2">
      <c r="A83" s="258"/>
      <c r="B83" s="259"/>
      <c r="C83" s="260"/>
      <c r="D83" s="261"/>
      <c r="E83" s="260"/>
      <c r="F83" s="262"/>
      <c r="G83" s="260"/>
      <c r="H83" s="263"/>
      <c r="I83" s="258"/>
      <c r="J83" s="263"/>
      <c r="K83" s="258"/>
      <c r="L83" s="263"/>
      <c r="M83" s="263"/>
      <c r="N83" s="149"/>
      <c r="O83" s="332"/>
      <c r="P83" s="264"/>
      <c r="Q83" s="404" t="s">
        <v>33</v>
      </c>
      <c r="R83" s="404"/>
      <c r="S83" s="404"/>
      <c r="T83" s="263"/>
      <c r="U83" s="332"/>
      <c r="V83" s="263"/>
      <c r="W83" s="332"/>
      <c r="X83" s="263"/>
      <c r="Y83" s="265"/>
      <c r="Z83" s="408" t="s">
        <v>34</v>
      </c>
      <c r="AA83" s="408"/>
      <c r="AB83" s="266"/>
      <c r="AC83" s="266"/>
      <c r="AD83" s="258"/>
      <c r="AE83" s="260"/>
    </row>
    <row r="84" spans="1:31" ht="15.75" customHeight="1" x14ac:dyDescent="0.2">
      <c r="A84" s="258"/>
      <c r="B84" s="259"/>
      <c r="C84" s="260"/>
      <c r="D84" s="261"/>
      <c r="E84" s="260"/>
      <c r="F84" s="262"/>
      <c r="G84" s="260"/>
      <c r="H84" s="263"/>
      <c r="I84" s="258"/>
      <c r="J84" s="263"/>
      <c r="K84" s="258"/>
      <c r="L84" s="263"/>
      <c r="M84" s="263"/>
      <c r="N84" s="149"/>
      <c r="O84" s="332"/>
      <c r="P84" s="264"/>
      <c r="Q84" s="404" t="s">
        <v>214</v>
      </c>
      <c r="R84" s="404"/>
      <c r="S84" s="404"/>
      <c r="T84" s="263"/>
      <c r="U84" s="332"/>
      <c r="V84" s="263"/>
      <c r="W84" s="332"/>
      <c r="X84" s="263"/>
      <c r="Y84" s="265"/>
      <c r="Z84" s="408" t="s">
        <v>213</v>
      </c>
      <c r="AA84" s="408"/>
      <c r="AB84" s="266"/>
      <c r="AC84" s="266"/>
      <c r="AD84" s="258"/>
      <c r="AE84" s="260"/>
    </row>
    <row r="85" spans="1:31" ht="15.75" customHeight="1" x14ac:dyDescent="0.2">
      <c r="A85" s="258"/>
      <c r="B85" s="259"/>
      <c r="C85" s="260"/>
      <c r="D85" s="261"/>
      <c r="E85" s="260"/>
      <c r="F85" s="262"/>
      <c r="G85" s="260"/>
      <c r="H85" s="263"/>
      <c r="I85" s="258"/>
      <c r="J85" s="263"/>
      <c r="K85" s="258"/>
      <c r="L85" s="263"/>
      <c r="M85" s="263"/>
      <c r="N85" s="149"/>
      <c r="O85" s="332"/>
      <c r="P85" s="264"/>
      <c r="Q85" s="404" t="s">
        <v>114</v>
      </c>
      <c r="R85" s="404"/>
      <c r="S85" s="404"/>
      <c r="T85" s="263"/>
      <c r="U85" s="332"/>
      <c r="V85" s="263"/>
      <c r="W85" s="332"/>
      <c r="X85" s="263"/>
      <c r="Y85" s="265"/>
      <c r="Z85" s="266"/>
      <c r="AA85" s="332"/>
      <c r="AB85" s="266"/>
      <c r="AC85" s="266"/>
      <c r="AD85" s="258"/>
      <c r="AE85" s="260"/>
    </row>
    <row r="86" spans="1:31" ht="15.75" customHeight="1" x14ac:dyDescent="0.2">
      <c r="A86" s="87" t="s">
        <v>3</v>
      </c>
      <c r="B86" s="267" t="s">
        <v>35</v>
      </c>
      <c r="C86" s="97" t="s">
        <v>36</v>
      </c>
      <c r="D86" s="261"/>
      <c r="E86" s="268"/>
      <c r="F86" s="269"/>
      <c r="G86" s="270"/>
      <c r="H86" s="271"/>
      <c r="I86" s="258"/>
      <c r="J86" s="263"/>
      <c r="K86" s="258"/>
      <c r="L86" s="263"/>
      <c r="M86" s="263"/>
      <c r="N86" s="149"/>
      <c r="O86" s="333"/>
      <c r="P86" s="264"/>
      <c r="Q86" s="332"/>
      <c r="R86" s="264"/>
      <c r="S86" s="332"/>
      <c r="T86" s="263"/>
      <c r="U86" s="332"/>
      <c r="V86" s="263"/>
      <c r="W86" s="332"/>
      <c r="X86" s="263"/>
      <c r="Y86" s="265"/>
      <c r="Z86" s="408" t="s">
        <v>115</v>
      </c>
      <c r="AA86" s="408"/>
      <c r="AB86" s="266"/>
      <c r="AC86" s="266"/>
      <c r="AD86" s="258"/>
      <c r="AE86" s="260"/>
    </row>
    <row r="87" spans="1:31" s="8" customFormat="1" ht="15.75" customHeight="1" x14ac:dyDescent="0.2">
      <c r="A87" s="87"/>
      <c r="B87" s="273"/>
      <c r="C87" s="97"/>
      <c r="D87" s="261"/>
      <c r="E87" s="268"/>
      <c r="F87" s="269"/>
      <c r="G87" s="270"/>
      <c r="H87" s="271"/>
      <c r="I87" s="258"/>
      <c r="J87" s="263"/>
      <c r="K87" s="258"/>
      <c r="L87" s="263"/>
      <c r="M87" s="263"/>
      <c r="N87" s="149"/>
      <c r="O87" s="333"/>
      <c r="P87" s="264"/>
      <c r="Q87" s="332"/>
      <c r="R87" s="264"/>
      <c r="S87" s="332"/>
      <c r="T87" s="263"/>
      <c r="U87" s="332"/>
      <c r="V87" s="263"/>
      <c r="W87" s="332"/>
      <c r="X87" s="263"/>
      <c r="Y87" s="265"/>
      <c r="Z87" s="408" t="s">
        <v>116</v>
      </c>
      <c r="AA87" s="408"/>
      <c r="AB87" s="266"/>
      <c r="AC87" s="266"/>
      <c r="AD87" s="258"/>
      <c r="AE87" s="260"/>
    </row>
    <row r="88" spans="1:31" ht="15.75" customHeight="1" x14ac:dyDescent="0.2">
      <c r="A88" s="87">
        <v>1</v>
      </c>
      <c r="B88" s="274" t="s">
        <v>37</v>
      </c>
      <c r="C88" s="91" t="s">
        <v>38</v>
      </c>
      <c r="D88" s="261"/>
      <c r="E88" s="275"/>
      <c r="F88" s="269"/>
      <c r="G88" s="275"/>
      <c r="H88" s="272"/>
      <c r="I88" s="258"/>
      <c r="J88" s="263"/>
      <c r="K88" s="258"/>
      <c r="L88" s="263"/>
      <c r="M88" s="263"/>
      <c r="N88" s="149"/>
      <c r="O88" s="333"/>
      <c r="P88" s="264"/>
      <c r="Q88" s="332"/>
      <c r="R88" s="264"/>
      <c r="S88" s="332"/>
      <c r="T88" s="263"/>
      <c r="U88" s="332"/>
      <c r="V88" s="263"/>
      <c r="W88" s="332"/>
      <c r="X88" s="263"/>
      <c r="Y88" s="265"/>
      <c r="Z88" s="276"/>
      <c r="AA88" s="332"/>
      <c r="AB88" s="266"/>
      <c r="AC88" s="266"/>
      <c r="AD88" s="258"/>
      <c r="AE88" s="260"/>
    </row>
    <row r="89" spans="1:31" ht="15.75" customHeight="1" x14ac:dyDescent="0.35">
      <c r="A89" s="87">
        <v>2</v>
      </c>
      <c r="B89" s="274" t="s">
        <v>39</v>
      </c>
      <c r="C89" s="91" t="s">
        <v>40</v>
      </c>
      <c r="D89" s="261"/>
      <c r="E89" s="275"/>
      <c r="F89" s="269"/>
      <c r="G89" s="275"/>
      <c r="H89" s="272"/>
      <c r="I89" s="258"/>
      <c r="J89" s="263"/>
      <c r="K89" s="258"/>
      <c r="L89" s="263"/>
      <c r="M89" s="263"/>
      <c r="N89" s="149"/>
      <c r="O89" s="332"/>
      <c r="P89" s="264"/>
      <c r="Q89" s="405" t="s">
        <v>215</v>
      </c>
      <c r="R89" s="405"/>
      <c r="S89" s="405"/>
      <c r="T89" s="263"/>
      <c r="U89" s="332"/>
      <c r="V89" s="263"/>
      <c r="W89" s="332"/>
      <c r="X89" s="263"/>
      <c r="Y89" s="265"/>
      <c r="Z89" s="266"/>
      <c r="AA89" s="332"/>
      <c r="AB89" s="266"/>
      <c r="AC89" s="266"/>
      <c r="AD89" s="258"/>
      <c r="AE89" s="260"/>
    </row>
    <row r="90" spans="1:31" ht="15.75" customHeight="1" x14ac:dyDescent="0.2">
      <c r="A90" s="87">
        <v>3</v>
      </c>
      <c r="B90" s="274" t="s">
        <v>41</v>
      </c>
      <c r="C90" s="91" t="s">
        <v>42</v>
      </c>
      <c r="D90" s="261"/>
      <c r="E90" s="275"/>
      <c r="F90" s="269"/>
      <c r="G90" s="275"/>
      <c r="H90" s="272"/>
      <c r="I90" s="258"/>
      <c r="J90" s="263"/>
      <c r="K90" s="258"/>
      <c r="L90" s="263"/>
      <c r="M90" s="263"/>
      <c r="N90" s="149"/>
      <c r="O90" s="332"/>
      <c r="P90" s="264"/>
      <c r="Q90" s="406" t="s">
        <v>216</v>
      </c>
      <c r="R90" s="406"/>
      <c r="S90" s="406"/>
      <c r="T90" s="263"/>
      <c r="U90" s="332"/>
      <c r="V90" s="263"/>
      <c r="W90" s="332"/>
      <c r="X90" s="263"/>
      <c r="Y90" s="265"/>
      <c r="Z90" s="266"/>
      <c r="AA90" s="332"/>
      <c r="AB90" s="266"/>
      <c r="AC90" s="266"/>
      <c r="AD90" s="258"/>
      <c r="AE90" s="260"/>
    </row>
    <row r="91" spans="1:31" ht="15.75" customHeight="1" x14ac:dyDescent="0.35">
      <c r="A91" s="87">
        <v>4</v>
      </c>
      <c r="B91" s="274" t="s">
        <v>43</v>
      </c>
      <c r="C91" s="91" t="s">
        <v>44</v>
      </c>
      <c r="D91" s="261"/>
      <c r="E91" s="275"/>
      <c r="F91" s="269"/>
      <c r="G91" s="275"/>
      <c r="H91" s="272"/>
      <c r="I91" s="258"/>
      <c r="J91" s="263"/>
      <c r="K91" s="258"/>
      <c r="L91" s="263"/>
      <c r="M91" s="263"/>
      <c r="N91" s="149"/>
      <c r="O91" s="332"/>
      <c r="P91" s="264"/>
      <c r="Q91" s="404" t="s">
        <v>217</v>
      </c>
      <c r="R91" s="404"/>
      <c r="S91" s="404"/>
      <c r="T91" s="263"/>
      <c r="U91" s="332"/>
      <c r="V91" s="263"/>
      <c r="W91" s="332"/>
      <c r="X91" s="263"/>
      <c r="Y91" s="407"/>
      <c r="Z91" s="407"/>
      <c r="AA91" s="407"/>
      <c r="AB91" s="407"/>
      <c r="AC91" s="266"/>
      <c r="AD91" s="258"/>
      <c r="AE91" s="260"/>
    </row>
    <row r="92" spans="1:31" ht="15.75" customHeight="1" x14ac:dyDescent="0.2">
      <c r="A92" s="87">
        <v>5</v>
      </c>
      <c r="B92" s="274" t="s">
        <v>45</v>
      </c>
      <c r="C92" s="91" t="s">
        <v>46</v>
      </c>
      <c r="D92" s="261"/>
      <c r="E92" s="260"/>
      <c r="F92" s="262"/>
      <c r="G92" s="260"/>
      <c r="H92" s="263"/>
      <c r="I92" s="258"/>
      <c r="J92" s="263"/>
      <c r="K92" s="258"/>
      <c r="L92" s="263"/>
      <c r="M92" s="263"/>
      <c r="N92" s="149"/>
      <c r="O92" s="332"/>
      <c r="P92" s="264"/>
      <c r="Q92" s="332"/>
      <c r="R92" s="264"/>
      <c r="S92" s="332"/>
      <c r="T92" s="263"/>
      <c r="U92" s="332"/>
      <c r="V92" s="263"/>
      <c r="W92" s="332"/>
      <c r="X92" s="263"/>
      <c r="Y92" s="265"/>
      <c r="Z92" s="266"/>
      <c r="AA92" s="332"/>
      <c r="AB92" s="266"/>
      <c r="AC92" s="266"/>
      <c r="AD92" s="258"/>
      <c r="AE92" s="260"/>
    </row>
    <row r="93" spans="1:31" ht="15.75" customHeight="1" x14ac:dyDescent="0.2"/>
    <row r="94" spans="1:31" ht="15.75" customHeight="1" x14ac:dyDescent="0.2"/>
    <row r="95" spans="1:31" ht="15.75" customHeight="1" x14ac:dyDescent="0.2"/>
    <row r="96" spans="1:31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  <row r="1030" ht="15.75" customHeight="1" x14ac:dyDescent="0.2"/>
    <row r="1031" ht="15.75" customHeight="1" x14ac:dyDescent="0.2"/>
    <row r="1032" ht="15.75" customHeight="1" x14ac:dyDescent="0.2"/>
    <row r="1033" ht="15.75" customHeight="1" x14ac:dyDescent="0.2"/>
    <row r="1034" ht="15.75" customHeight="1" x14ac:dyDescent="0.2"/>
    <row r="1035" ht="15.75" customHeight="1" x14ac:dyDescent="0.2"/>
    <row r="1036" ht="15.75" customHeight="1" x14ac:dyDescent="0.2"/>
    <row r="1037" ht="15.75" customHeight="1" x14ac:dyDescent="0.2"/>
    <row r="1038" ht="15.75" customHeight="1" x14ac:dyDescent="0.2"/>
    <row r="1039" ht="15.75" customHeight="1" x14ac:dyDescent="0.2"/>
    <row r="1040" ht="15.75" customHeight="1" x14ac:dyDescent="0.2"/>
    <row r="1041" ht="15.75" customHeight="1" x14ac:dyDescent="0.2"/>
    <row r="1042" ht="15.75" customHeight="1" x14ac:dyDescent="0.2"/>
    <row r="1043" ht="15.75" customHeight="1" x14ac:dyDescent="0.2"/>
    <row r="1044" ht="15.75" customHeight="1" x14ac:dyDescent="0.2"/>
    <row r="1045" ht="15.75" customHeight="1" x14ac:dyDescent="0.2"/>
  </sheetData>
  <autoFilter ref="A13:AE57"/>
  <mergeCells count="70">
    <mergeCell ref="Y91:AB91"/>
    <mergeCell ref="Z86:AA86"/>
    <mergeCell ref="Z87:AA87"/>
    <mergeCell ref="Z84:AA84"/>
    <mergeCell ref="Z83:AA83"/>
    <mergeCell ref="Q89:S89"/>
    <mergeCell ref="Q90:S90"/>
    <mergeCell ref="Q91:S91"/>
    <mergeCell ref="Q83:S83"/>
    <mergeCell ref="Q84:S84"/>
    <mergeCell ref="Q66:W66"/>
    <mergeCell ref="Q67:W67"/>
    <mergeCell ref="Q71:W71"/>
    <mergeCell ref="Q72:W72"/>
    <mergeCell ref="Q85:S85"/>
    <mergeCell ref="A1:AE1"/>
    <mergeCell ref="A2:AE2"/>
    <mergeCell ref="A3:AE3"/>
    <mergeCell ref="A4:AE4"/>
    <mergeCell ref="A9:A11"/>
    <mergeCell ref="B9:B11"/>
    <mergeCell ref="C9:C11"/>
    <mergeCell ref="AE9:AE11"/>
    <mergeCell ref="F9:F11"/>
    <mergeCell ref="G9:H10"/>
    <mergeCell ref="D9:D11"/>
    <mergeCell ref="E9:E11"/>
    <mergeCell ref="N9:U9"/>
    <mergeCell ref="V9:W10"/>
    <mergeCell ref="N10:O10"/>
    <mergeCell ref="P10:Q10"/>
    <mergeCell ref="G12:H12"/>
    <mergeCell ref="A75:J75"/>
    <mergeCell ref="A76:J76"/>
    <mergeCell ref="A77:J77"/>
    <mergeCell ref="E78:AE78"/>
    <mergeCell ref="P12:Q12"/>
    <mergeCell ref="R12:S12"/>
    <mergeCell ref="A78:D78"/>
    <mergeCell ref="Q42:W42"/>
    <mergeCell ref="Q43:W43"/>
    <mergeCell ref="Q47:W47"/>
    <mergeCell ref="Q48:W48"/>
    <mergeCell ref="Q56:W56"/>
    <mergeCell ref="Q57:W57"/>
    <mergeCell ref="Q61:W61"/>
    <mergeCell ref="Q62:W62"/>
    <mergeCell ref="R10:S10"/>
    <mergeCell ref="T10:U10"/>
    <mergeCell ref="X9:Y10"/>
    <mergeCell ref="Z9:AA10"/>
    <mergeCell ref="AB9:AC10"/>
    <mergeCell ref="AD9:AD11"/>
    <mergeCell ref="T12:U12"/>
    <mergeCell ref="V12:W12"/>
    <mergeCell ref="X12:Y12"/>
    <mergeCell ref="Z12:AA12"/>
    <mergeCell ref="AB12:AC12"/>
    <mergeCell ref="I9:J10"/>
    <mergeCell ref="K9:L10"/>
    <mergeCell ref="I12:J12"/>
    <mergeCell ref="K12:L12"/>
    <mergeCell ref="N12:O12"/>
    <mergeCell ref="M9:M10"/>
    <mergeCell ref="A79:D79"/>
    <mergeCell ref="E79:AE79"/>
    <mergeCell ref="A80:D80"/>
    <mergeCell ref="E80:AE80"/>
    <mergeCell ref="A81:D81"/>
    <mergeCell ref="E81:AE81"/>
  </mergeCells>
  <pageMargins left="0.11811023622047245" right="0" top="0.35433070866141736" bottom="0.35433070866141736" header="0" footer="0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E.81</vt:lpstr>
      <vt:lpstr>E.81!Print_Area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Kec Balongpanggang</cp:lastModifiedBy>
  <cp:lastPrinted>2025-07-02T01:14:05Z</cp:lastPrinted>
  <dcterms:created xsi:type="dcterms:W3CDTF">2023-08-08T01:39:36Z</dcterms:created>
  <dcterms:modified xsi:type="dcterms:W3CDTF">2025-07-02T09:36:11Z</dcterms:modified>
</cp:coreProperties>
</file>